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4\Q3'64\งบการเงิน RJH Q3'64 &amp; Conso\FS RJH Q3'64 ENG\กลต\"/>
    </mc:Choice>
  </mc:AlternateContent>
  <xr:revisionPtr revIDLastSave="0" documentId="13_ncr:1_{2E231839-EA23-4ACD-9E00-A87F249794AF}" xr6:coauthVersionLast="47" xr6:coauthVersionMax="47" xr10:uidLastSave="{00000000-0000-0000-0000-000000000000}"/>
  <bookViews>
    <workbookView xWindow="-110" yWindow="-110" windowWidth="19420" windowHeight="10420" tabRatio="842" activeTab="5" xr2:uid="{00000000-000D-0000-FFFF-FFFF00000000}"/>
  </bookViews>
  <sheets>
    <sheet name="BS" sheetId="69" r:id="rId1"/>
    <sheet name="PL 3m" sheetId="84" r:id="rId2"/>
    <sheet name="PL 9m" sheetId="83" r:id="rId3"/>
    <sheet name="CE-Conso" sheetId="80" r:id="rId4"/>
    <sheet name="CE-Separate" sheetId="81" r:id="rId5"/>
    <sheet name="CF" sheetId="74" r:id="rId6"/>
  </sheets>
  <externalReferences>
    <externalReference r:id="rId7"/>
  </externalReferences>
  <definedNames>
    <definedName name="_xlnm.Print_Area" localSheetId="0">BS!$A$1:$N$72</definedName>
    <definedName name="_xlnm.Print_Area" localSheetId="3">'CE-Conso'!$A$1:$W$39</definedName>
    <definedName name="_xlnm.Print_Area" localSheetId="4">'CE-Separate'!$A$1:$O$37</definedName>
    <definedName name="_xlnm.Print_Area" localSheetId="5">CF!$A$1:$L$66</definedName>
    <definedName name="_xlnm.Print_Area" localSheetId="1">'PL 3m'!$A$1:$K$45</definedName>
    <definedName name="_xlnm.Print_Area" localSheetId="2">'PL 9m'!$A$1:$K$46</definedName>
    <definedName name="_xlnm.Print_Titles" localSheetId="0">BS!$1:$9</definedName>
    <definedName name="_xlnm.Print_Titles" localSheetId="5">CF!$1:$10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4" i="74" l="1"/>
  <c r="F62" i="74"/>
  <c r="H62" i="74"/>
  <c r="J62" i="74"/>
  <c r="L62" i="74"/>
  <c r="K29" i="80" l="1"/>
  <c r="M34" i="81" l="1"/>
  <c r="M35" i="81" s="1"/>
  <c r="M30" i="81"/>
  <c r="M22" i="81"/>
  <c r="M23" i="81" s="1"/>
  <c r="M17" i="81"/>
  <c r="O17" i="81" s="1"/>
  <c r="M36" i="81" l="1"/>
  <c r="M18" i="81"/>
  <c r="M24" i="81" s="1"/>
  <c r="L68" i="69" s="1"/>
  <c r="Q35" i="80"/>
  <c r="Q36" i="80" s="1"/>
  <c r="M35" i="80"/>
  <c r="Q30" i="80"/>
  <c r="Q29" i="80"/>
  <c r="Q27" i="80"/>
  <c r="M31" i="80"/>
  <c r="Q23" i="80"/>
  <c r="Q24" i="80" s="1"/>
  <c r="M23" i="80"/>
  <c r="M24" i="80" s="1"/>
  <c r="M18" i="80"/>
  <c r="Q18" i="80" s="1"/>
  <c r="Q19" i="80" s="1"/>
  <c r="K18" i="80"/>
  <c r="Q17" i="80"/>
  <c r="Q15" i="80"/>
  <c r="E15" i="83"/>
  <c r="G15" i="83"/>
  <c r="I15" i="83"/>
  <c r="K15" i="83"/>
  <c r="E20" i="83"/>
  <c r="G20" i="83"/>
  <c r="I20" i="83"/>
  <c r="K20" i="83"/>
  <c r="G21" i="83"/>
  <c r="G23" i="83" s="1"/>
  <c r="E31" i="83"/>
  <c r="E33" i="83" s="1"/>
  <c r="G31" i="83"/>
  <c r="G33" i="83" s="1"/>
  <c r="I31" i="83"/>
  <c r="I33" i="83" s="1"/>
  <c r="K31" i="83"/>
  <c r="K33" i="83" s="1"/>
  <c r="M36" i="80" l="1"/>
  <c r="M37" i="80" s="1"/>
  <c r="Q31" i="80"/>
  <c r="Q37" i="80" s="1"/>
  <c r="M19" i="80"/>
  <c r="M25" i="80" s="1"/>
  <c r="E21" i="83"/>
  <c r="E23" i="83" s="1"/>
  <c r="I21" i="83"/>
  <c r="I23" i="83" s="1"/>
  <c r="I46" i="83" s="1"/>
  <c r="G34" i="83"/>
  <c r="G44" i="83" s="1"/>
  <c r="G42" i="83" s="1"/>
  <c r="G39" i="83"/>
  <c r="G37" i="83" s="1"/>
  <c r="G46" i="83" s="1"/>
  <c r="I34" i="83"/>
  <c r="E39" i="83"/>
  <c r="E37" i="83" s="1"/>
  <c r="E46" i="83" s="1"/>
  <c r="E34" i="83"/>
  <c r="E44" i="83" s="1"/>
  <c r="E42" i="83" s="1"/>
  <c r="K21" i="83"/>
  <c r="K23" i="83" s="1"/>
  <c r="K46" i="83" s="1"/>
  <c r="Q25" i="80"/>
  <c r="H68" i="69" s="1"/>
  <c r="K34" i="83" l="1"/>
  <c r="K30" i="84"/>
  <c r="I30" i="84"/>
  <c r="G30" i="84"/>
  <c r="E30" i="84"/>
  <c r="N28" i="69"/>
  <c r="L28" i="69"/>
  <c r="J28" i="69"/>
  <c r="H28" i="69"/>
  <c r="I22" i="81" l="1"/>
  <c r="I23" i="81" s="1"/>
  <c r="G22" i="81"/>
  <c r="G23" i="81" s="1"/>
  <c r="E22" i="81"/>
  <c r="E23" i="81" s="1"/>
  <c r="U23" i="80"/>
  <c r="U24" i="80" s="1"/>
  <c r="O23" i="80"/>
  <c r="O24" i="80" s="1"/>
  <c r="I23" i="80"/>
  <c r="I24" i="80" s="1"/>
  <c r="G23" i="80"/>
  <c r="G24" i="80" s="1"/>
  <c r="E23" i="80"/>
  <c r="E24" i="80" s="1"/>
  <c r="K32" i="84" l="1"/>
  <c r="I32" i="84"/>
  <c r="G32" i="84"/>
  <c r="E32" i="84"/>
  <c r="K20" i="84"/>
  <c r="I20" i="84"/>
  <c r="G20" i="84"/>
  <c r="E20" i="84"/>
  <c r="K15" i="84"/>
  <c r="I15" i="84"/>
  <c r="G15" i="84"/>
  <c r="E15" i="84"/>
  <c r="F14" i="74"/>
  <c r="E21" i="84" l="1"/>
  <c r="E23" i="84" s="1"/>
  <c r="E38" i="84" s="1"/>
  <c r="E36" i="84" s="1"/>
  <c r="E45" i="84" s="1"/>
  <c r="I21" i="84"/>
  <c r="I23" i="84" s="1"/>
  <c r="I45" i="84" s="1"/>
  <c r="G21" i="84"/>
  <c r="G23" i="84" s="1"/>
  <c r="G38" i="84" s="1"/>
  <c r="K21" i="84"/>
  <c r="K23" i="84" s="1"/>
  <c r="K45" i="84" s="1"/>
  <c r="E33" i="84"/>
  <c r="E43" i="84" s="1"/>
  <c r="E41" i="84" s="1"/>
  <c r="L14" i="74"/>
  <c r="H14" i="74"/>
  <c r="A1" i="74"/>
  <c r="A1" i="81"/>
  <c r="S22" i="80"/>
  <c r="W22" i="80" s="1"/>
  <c r="A1" i="80"/>
  <c r="A3" i="80"/>
  <c r="I33" i="84" l="1"/>
  <c r="G36" i="84"/>
  <c r="G45" i="84" s="1"/>
  <c r="S23" i="80"/>
  <c r="S24" i="80" s="1"/>
  <c r="K23" i="80"/>
  <c r="K24" i="80" s="1"/>
  <c r="K33" i="84"/>
  <c r="G33" i="84"/>
  <c r="G43" i="84" s="1"/>
  <c r="G41" i="84" s="1"/>
  <c r="W23" i="80" l="1"/>
  <c r="W24" i="80" s="1"/>
  <c r="F54" i="74"/>
  <c r="N67" i="69" l="1"/>
  <c r="J70" i="69" l="1"/>
  <c r="J68" i="69"/>
  <c r="J67" i="69"/>
  <c r="J49" i="69"/>
  <c r="W15" i="80" l="1"/>
  <c r="S27" i="80"/>
  <c r="W27" i="80" s="1"/>
  <c r="H12" i="74" l="1"/>
  <c r="L12" i="74"/>
  <c r="N69" i="69" l="1"/>
  <c r="N55" i="69"/>
  <c r="J55" i="69"/>
  <c r="N49" i="69"/>
  <c r="L54" i="74" l="1"/>
  <c r="H54" i="74"/>
  <c r="H49" i="69"/>
  <c r="H17" i="69"/>
  <c r="K29" i="81" l="1"/>
  <c r="H55" i="69" l="1"/>
  <c r="H56" i="69" s="1"/>
  <c r="L55" i="69"/>
  <c r="L49" i="69"/>
  <c r="U29" i="80"/>
  <c r="U31" i="80" s="1"/>
  <c r="A3" i="74"/>
  <c r="A3" i="81"/>
  <c r="N17" i="69"/>
  <c r="L17" i="69"/>
  <c r="J17" i="69"/>
  <c r="O31" i="80"/>
  <c r="K35" i="80"/>
  <c r="K36" i="80" s="1"/>
  <c r="J65" i="74"/>
  <c r="E31" i="80"/>
  <c r="G31" i="80"/>
  <c r="I31" i="80"/>
  <c r="I18" i="81"/>
  <c r="K22" i="81"/>
  <c r="K23" i="81" s="1"/>
  <c r="N71" i="69"/>
  <c r="J69" i="69"/>
  <c r="F65" i="74"/>
  <c r="G30" i="81"/>
  <c r="G34" i="81"/>
  <c r="G35" i="81" s="1"/>
  <c r="G18" i="81"/>
  <c r="S34" i="80"/>
  <c r="W34" i="80" s="1"/>
  <c r="O35" i="80"/>
  <c r="O36" i="80" s="1"/>
  <c r="G35" i="80"/>
  <c r="G36" i="80" s="1"/>
  <c r="O19" i="80"/>
  <c r="G19" i="80"/>
  <c r="O33" i="81"/>
  <c r="I34" i="81"/>
  <c r="I35" i="81" s="1"/>
  <c r="I30" i="81"/>
  <c r="E34" i="81"/>
  <c r="E35" i="81" s="1"/>
  <c r="E30" i="81"/>
  <c r="E18" i="81"/>
  <c r="I19" i="80"/>
  <c r="E19" i="80"/>
  <c r="U35" i="80"/>
  <c r="U36" i="80" s="1"/>
  <c r="I35" i="80"/>
  <c r="I36" i="80" s="1"/>
  <c r="E35" i="80"/>
  <c r="E36" i="80" s="1"/>
  <c r="J56" i="69"/>
  <c r="O29" i="81"/>
  <c r="O21" i="81"/>
  <c r="K34" i="81" l="1"/>
  <c r="K35" i="81" s="1"/>
  <c r="I37" i="80"/>
  <c r="I36" i="81"/>
  <c r="G24" i="81"/>
  <c r="L63" i="69" s="1"/>
  <c r="I24" i="81"/>
  <c r="L66" i="69" s="1"/>
  <c r="G36" i="81"/>
  <c r="U37" i="80"/>
  <c r="G37" i="80"/>
  <c r="O37" i="80"/>
  <c r="N29" i="69"/>
  <c r="J29" i="69"/>
  <c r="K30" i="80"/>
  <c r="E37" i="80"/>
  <c r="I25" i="80"/>
  <c r="H66" i="69" s="1"/>
  <c r="H29" i="69"/>
  <c r="E36" i="81"/>
  <c r="O34" i="81"/>
  <c r="O35" i="81" s="1"/>
  <c r="L29" i="74"/>
  <c r="L40" i="74" s="1"/>
  <c r="L44" i="74" s="1"/>
  <c r="N56" i="69"/>
  <c r="N72" i="69" s="1"/>
  <c r="L56" i="69"/>
  <c r="L29" i="69"/>
  <c r="L64" i="74" l="1"/>
  <c r="L66" i="74" s="1"/>
  <c r="S30" i="80"/>
  <c r="W30" i="80" s="1"/>
  <c r="K31" i="80"/>
  <c r="O22" i="81"/>
  <c r="O23" i="81" s="1"/>
  <c r="E24" i="81"/>
  <c r="F12" i="74"/>
  <c r="F29" i="74" s="1"/>
  <c r="J12" i="74"/>
  <c r="J29" i="74" s="1"/>
  <c r="J40" i="74" s="1"/>
  <c r="J44" i="74" s="1"/>
  <c r="E25" i="80"/>
  <c r="G25" i="80"/>
  <c r="H63" i="69" s="1"/>
  <c r="J71" i="69"/>
  <c r="H29" i="74"/>
  <c r="H40" i="74" s="1"/>
  <c r="H44" i="74" s="1"/>
  <c r="O25" i="80"/>
  <c r="K28" i="81"/>
  <c r="S35" i="80"/>
  <c r="S36" i="80" s="1"/>
  <c r="W35" i="80"/>
  <c r="W36" i="80" s="1"/>
  <c r="H64" i="74" l="1"/>
  <c r="H66" i="74" s="1"/>
  <c r="J64" i="74"/>
  <c r="J66" i="74" s="1"/>
  <c r="F40" i="74"/>
  <c r="F44" i="74" s="1"/>
  <c r="K16" i="81"/>
  <c r="K18" i="81" s="1"/>
  <c r="K30" i="81"/>
  <c r="K36" i="81" s="1"/>
  <c r="O14" i="81" s="1"/>
  <c r="J72" i="69"/>
  <c r="O28" i="81"/>
  <c r="O30" i="81" s="1"/>
  <c r="O36" i="81" s="1"/>
  <c r="S29" i="80"/>
  <c r="F64" i="74" l="1"/>
  <c r="F66" i="74" s="1"/>
  <c r="O16" i="81"/>
  <c r="O18" i="81" s="1"/>
  <c r="O24" i="81" s="1"/>
  <c r="K24" i="81"/>
  <c r="L67" i="69" s="1"/>
  <c r="L69" i="69" s="1"/>
  <c r="L71" i="69" s="1"/>
  <c r="L72" i="69" s="1"/>
  <c r="K37" i="80"/>
  <c r="W29" i="80"/>
  <c r="W31" i="80" s="1"/>
  <c r="W37" i="80" s="1"/>
  <c r="S31" i="80"/>
  <c r="S37" i="80" s="1"/>
  <c r="S18" i="80" l="1"/>
  <c r="W18" i="80" l="1"/>
  <c r="U17" i="80" l="1"/>
  <c r="U19" i="80" l="1"/>
  <c r="U25" i="80" s="1"/>
  <c r="H70" i="69" l="1"/>
  <c r="K17" i="80"/>
  <c r="S17" i="80" l="1"/>
  <c r="K19" i="80"/>
  <c r="K25" i="80" s="1"/>
  <c r="H67" i="69" s="1"/>
  <c r="H69" i="69" s="1"/>
  <c r="H71" i="69" s="1"/>
  <c r="H72" i="69" l="1"/>
  <c r="W17" i="80"/>
  <c r="W19" i="80" s="1"/>
  <c r="W25" i="80" s="1"/>
  <c r="S19" i="80"/>
  <c r="S25" i="80" s="1"/>
</calcChain>
</file>

<file path=xl/sharedStrings.xml><?xml version="1.0" encoding="utf-8"?>
<sst xmlns="http://schemas.openxmlformats.org/spreadsheetml/2006/main" count="330" uniqueCount="188">
  <si>
    <t xml:space="preserve">         </t>
  </si>
  <si>
    <t>RAJTHANEE HOSPITAL PUBLIC COMPANY LIMITED AND ITS SUBSIDIARIES</t>
  </si>
  <si>
    <t>Unit : Thousand Baht</t>
  </si>
  <si>
    <t>Unaudited</t>
  </si>
  <si>
    <t>Audited</t>
  </si>
  <si>
    <t>Limited Review Only</t>
  </si>
  <si>
    <t>CONSOLIDATED</t>
  </si>
  <si>
    <t>SEPARATE</t>
  </si>
  <si>
    <t>FINANCIAL STATEMENTS</t>
  </si>
  <si>
    <t>Notes</t>
  </si>
  <si>
    <t>31 December 2020</t>
  </si>
  <si>
    <t>ASSETS</t>
  </si>
  <si>
    <t>CURRENT ASSETS</t>
  </si>
  <si>
    <t>Cash and Cash Equivalents</t>
  </si>
  <si>
    <t>Trade and Other Current Receivables</t>
  </si>
  <si>
    <t>Short-term Loans to Subsidiary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</si>
  <si>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</si>
  <si>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</si>
  <si>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</si>
  <si>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</si>
  <si>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</si>
  <si>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</si>
  <si>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</si>
  <si>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</si>
  <si>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</si>
  <si>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</si>
  <si>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</si>
  <si>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</si>
  <si>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</si>
  <si>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</si>
  <si>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</si>
  <si>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</si>
  <si>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</si>
  <si>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NON-CURRENT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</si>
  <si>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</si>
  <si>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</si>
  <si>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</si>
  <si>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</si>
  <si>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Lease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</si>
  <si>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</si>
  <si>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</si>
  <si>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</si>
  <si>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</si>
  <si>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</si>
  <si>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</si>
  <si>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</si>
  <si>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</si>
  <si>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</si>
  <si>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</si>
  <si>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</si>
  <si>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</si>
  <si>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</si>
  <si>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</si>
  <si>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   Unappropriated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</si>
  <si>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</si>
  <si>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</si>
  <si>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</si>
  <si>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</si>
  <si>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</si>
  <si>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</si>
  <si>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</si>
  <si>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</si>
  <si>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</si>
  <si>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</si>
  <si>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</si>
  <si>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</si>
  <si>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</si>
  <si>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</si>
  <si>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</si>
  <si>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</si>
  <si>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</si>
  <si>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</si>
  <si>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</si>
  <si>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</si>
  <si>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Total  Components of Other Comprehensive Income that </t>
  </si>
  <si>
    <t xml:space="preserve">TOTAL OTHER COMPREHENSIVE INCOME (EXPENSE) </t>
  </si>
  <si>
    <t>FOR THE PERIOD - NET OF TAX</t>
  </si>
  <si>
    <t>TOTAL COMPREHENSIVE INCOME (EXPENSE) FOR THE PERIOD</t>
  </si>
  <si>
    <t>Equity holders of the Company</t>
  </si>
  <si>
    <t>TOTAL</t>
  </si>
  <si>
    <t>TOTAL COMPREHENSIVE INCOME (EXPENSE) ATTRIBUTABLE TO:</t>
  </si>
  <si>
    <t>BASIC EARNINGS PER SHARE (Baht)</t>
  </si>
  <si>
    <t>CONSOLIDATED FINANCIAL STATEMENTS</t>
  </si>
  <si>
    <t>Total</t>
  </si>
  <si>
    <t>Non-Controlling</t>
  </si>
  <si>
    <t>Interests</t>
  </si>
  <si>
    <t>Issued and</t>
  </si>
  <si>
    <t>Share Premium</t>
  </si>
  <si>
    <t xml:space="preserve">Retained Earnings </t>
  </si>
  <si>
    <t>Equity Attributable</t>
  </si>
  <si>
    <t>Paid-up</t>
  </si>
  <si>
    <t>on Ordinary Shares</t>
  </si>
  <si>
    <t>to Owners of</t>
  </si>
  <si>
    <t>Appropriated</t>
  </si>
  <si>
    <t>Unappropriated</t>
  </si>
  <si>
    <t>Part of the Changes</t>
  </si>
  <si>
    <t>the Company</t>
  </si>
  <si>
    <t>Legal Reserve</t>
  </si>
  <si>
    <t>The Proportion</t>
  </si>
  <si>
    <t xml:space="preserve"> of Subsidiary</t>
  </si>
  <si>
    <t>Balance as at 1 January 2020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</si>
  <si>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</si>
  <si>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</si>
  <si>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</si>
  <si>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</si>
  <si>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Balance as at 1 January 2021</t>
  </si>
  <si>
    <t>SEPARATE  FINANCIAL STATEMENTS</t>
  </si>
  <si>
    <t>Profit for The Period</t>
  </si>
  <si>
    <t>Tax Expense (Income)</t>
  </si>
  <si>
    <t xml:space="preserve">Loss from Obsoleted Inventories </t>
  </si>
  <si>
    <t>Depreciation for Property, Plant and Equipment</t>
  </si>
  <si>
    <t>Depreciation for Right-of-Use Assets</t>
  </si>
  <si>
    <t>Amortization for Intangible Assets</t>
  </si>
  <si>
    <t>(Gain) Loss from Disposal of Assets</t>
  </si>
  <si>
    <t>Loss on Written-off of Trade and Other Current Receivables</t>
  </si>
  <si>
    <t>Employee Benefit Expense</t>
  </si>
  <si>
    <t>Interest Expense</t>
  </si>
  <si>
    <t>Profit from Operation Activities before Changes in Operating Assets and Liabilities</t>
  </si>
  <si>
    <t>(Increase) Decrease in Operating Assets</t>
  </si>
  <si>
    <t>Cash Received from Disposal of Trading Securities</t>
  </si>
  <si>
    <t xml:space="preserve">Trade and Other Current Receivables </t>
  </si>
  <si>
    <t xml:space="preserve">Other Non-Current Receivables </t>
  </si>
  <si>
    <t>Increase (Decrease) in Operating Liabilities</t>
  </si>
  <si>
    <t>Cash Received (Paid) from Operation Activities</t>
  </si>
  <si>
    <t>Cash Received from Interest Income</t>
  </si>
  <si>
    <t>Cash Paid for Income Tax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</si>
  <si>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</si>
  <si>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</si>
  <si>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</si>
  <si>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</si>
  <si>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Cash Paid for Advance for Fixed Assets</t>
  </si>
  <si>
    <t>Cash Received from Sale of Property, Plant and Equipment</t>
  </si>
  <si>
    <t xml:space="preserve">Cash Paid for Purchase of Intangible Assets </t>
  </si>
  <si>
    <t>NET CASH PROVIDED FROM (USED IN) INVESTING ACTIVITIES</t>
  </si>
  <si>
    <t>CASH FLOWS FROM FINANCING ACTIVITIES</t>
  </si>
  <si>
    <t>Cash Paid for Short-term Borrowings from Financial Institutions</t>
  </si>
  <si>
    <t>Cash Received from Short-term Borrowings from Financial Institutions</t>
  </si>
  <si>
    <t>Cash Paid for Other Accounts Payable of Fixed Assets</t>
  </si>
  <si>
    <t>Cash Paid for Lease Liabilities</t>
  </si>
  <si>
    <t>Cash Paid for Interest Expense</t>
  </si>
  <si>
    <t>Cash Paid for Dividends</t>
  </si>
  <si>
    <t>NET CASH PROVIDED FROM (USED IN) FINANCING ACTIVITIES</t>
  </si>
  <si>
    <t>NET CASH AND CASH EQUIVALENTS INCREASE (DECREASE)</t>
  </si>
  <si>
    <t>CASH AND CASH EQUIVALENTS AT BEGINNING OF THE PERIOD</t>
  </si>
  <si>
    <t>CASH AND CASH EQUIVALENTS AT ENDING OF THE PERIOD</t>
  </si>
  <si>
    <t>CASH FLOWS FROM OPERATING ACTIVITIES</t>
  </si>
  <si>
    <t>Transfer Fixed Assets to Expense</t>
  </si>
  <si>
    <t>Bad Debts and Expected Credit Losses</t>
  </si>
  <si>
    <t>Adjustment to profit for the period for cash received (Paid) from Operations</t>
  </si>
  <si>
    <t>Transactions with Owners</t>
  </si>
  <si>
    <t>Contributions by and Distributions</t>
  </si>
  <si>
    <t>Dividends</t>
  </si>
  <si>
    <t>Total Contribution by and Distributions</t>
  </si>
  <si>
    <t>Total Transactions with Owners</t>
  </si>
  <si>
    <t>Deferred Tax  Liabilities</t>
  </si>
  <si>
    <t>Bank Deposits as Collateral</t>
  </si>
  <si>
    <t xml:space="preserve">   Through Other Comprehensive Income - Net of Tax</t>
  </si>
  <si>
    <t>Gains (losses) on Investment in Equity Designated at Fair Value</t>
  </si>
  <si>
    <t>Gains (losses) on Remeasurements of Defined Benefit Plans - Net of Tax</t>
  </si>
  <si>
    <t>Components of Other Comprehensive Income  (Expense) that will not be</t>
  </si>
  <si>
    <t>Reclassified to Profit or Loss</t>
  </si>
  <si>
    <t>will not be Reclassified to Profit or Loss - Net of Tax</t>
  </si>
  <si>
    <t>Gains (Losses)</t>
  </si>
  <si>
    <t>from Fair Value</t>
  </si>
  <si>
    <t>Financial Assets</t>
  </si>
  <si>
    <t>Other Components</t>
  </si>
  <si>
    <t>of Shareholders'</t>
  </si>
  <si>
    <t>Equity</t>
  </si>
  <si>
    <t>Cash Paid for Investments in Equity Instruments of Listed Company</t>
  </si>
  <si>
    <t>(Increase) Decrease in Bank Deposits as Collateral</t>
  </si>
  <si>
    <t xml:space="preserve"> Shareholders' Equity</t>
  </si>
  <si>
    <t>Other Components of</t>
  </si>
  <si>
    <t>As at 30 September 2021</t>
  </si>
  <si>
    <t>30 September 2021</t>
  </si>
  <si>
    <t>For the three months period ended 30 September 2021</t>
  </si>
  <si>
    <t>30 September 2020</t>
  </si>
  <si>
    <t>For the nine months period ended 30 September 2021</t>
  </si>
  <si>
    <t>Balance as at 30 September 2021</t>
  </si>
  <si>
    <t>Balance as at 30 September 2020</t>
  </si>
  <si>
    <t>Written-off Withholding Tax to Expense</t>
  </si>
  <si>
    <t>Loss from Disposal of Other Current Financial Assets</t>
  </si>
  <si>
    <t>Cash Received from Withhoding Tax</t>
  </si>
  <si>
    <t>PROFIT ATTRIBUTABLE TO:</t>
  </si>
  <si>
    <t>Loss on Written-off of  Fixed Assets</t>
  </si>
  <si>
    <t>STATEMENT OF FINANCIAL POSITION</t>
  </si>
  <si>
    <t>STATEMENT OF COMPREHENSIVE INCOME</t>
  </si>
  <si>
    <t>STATEMENT OF CHANGES IN SHAREHOLDERS' EQUITY</t>
  </si>
  <si>
    <t>STATEMENT OF CASH 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</si>
</sst>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  <numFmt numFmtId="168" formatCode="#,##0;\(#,##0\)"/>
  </numFmts>
  <fonts count="23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b/>
      <sz val="15.5"/>
      <name val="Angsana New"/>
      <family val="1"/>
    </font>
    <font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58">
    <xf numFmtId="0" fontId="0" fillId="0" borderId="0" xfId="0"/>
    <xf numFmtId="0" fontId="2" fillId="0" borderId="0" xfId="11" applyFont="1" applyFill="1"/>
    <xf numFmtId="0" fontId="2" fillId="0" borderId="0" xfId="0" applyFont="1" applyFill="1"/>
    <xf numFmtId="43" fontId="2" fillId="0" borderId="0" xfId="1" applyFont="1" applyFill="1"/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0" applyNumberFormat="1" applyFont="1" applyFill="1"/>
    <xf numFmtId="166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2" fillId="0" borderId="1" xfId="5" applyFont="1" applyFill="1" applyBorder="1"/>
    <xf numFmtId="0" fontId="2" fillId="0" borderId="0" xfId="5" applyFont="1" applyFill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2" fillId="0" borderId="0" xfId="3" applyNumberFormat="1" applyFont="1" applyFill="1" applyBorder="1" applyAlignment="1"/>
    <xf numFmtId="166" fontId="3" fillId="0" borderId="0" xfId="3" applyNumberFormat="1" applyFont="1" applyFill="1" applyBorder="1" applyAlignment="1"/>
    <xf numFmtId="166" fontId="2" fillId="0" borderId="0" xfId="5" applyNumberFormat="1" applyFont="1" applyFill="1"/>
    <xf numFmtId="0" fontId="2" fillId="0" borderId="0" xfId="5" applyFont="1" applyFill="1" applyAlignment="1"/>
    <xf numFmtId="164" fontId="3" fillId="0" borderId="0" xfId="5" applyNumberFormat="1" applyFont="1" applyFill="1" applyBorder="1" applyAlignment="1">
      <alignment horizontal="center"/>
    </xf>
    <xf numFmtId="166" fontId="2" fillId="0" borderId="0" xfId="11" applyNumberFormat="1" applyFont="1" applyFill="1"/>
    <xf numFmtId="43" fontId="3" fillId="0" borderId="0" xfId="1" applyFont="1" applyFill="1"/>
    <xf numFmtId="0" fontId="2" fillId="0" borderId="1" xfId="0" applyFont="1" applyFill="1" applyBorder="1"/>
    <xf numFmtId="43" fontId="12" fillId="0" borderId="0" xfId="1" applyFont="1" applyFill="1"/>
    <xf numFmtId="0" fontId="12" fillId="0" borderId="0" xfId="0" applyFont="1" applyFill="1"/>
    <xf numFmtId="43" fontId="2" fillId="0" borderId="0" xfId="5" applyNumberFormat="1" applyFont="1" applyFill="1"/>
    <xf numFmtId="166" fontId="6" fillId="0" borderId="1" xfId="0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66" fontId="11" fillId="0" borderId="0" xfId="11" applyNumberFormat="1" applyFont="1" applyFill="1" applyBorder="1" applyAlignment="1">
      <alignment horizontal="center"/>
    </xf>
    <xf numFmtId="166" fontId="2" fillId="0" borderId="0" xfId="11" applyNumberFormat="1" applyFont="1" applyFill="1" applyBorder="1" applyAlignment="1">
      <alignment horizontal="center"/>
    </xf>
    <xf numFmtId="166" fontId="12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0" fillId="0" borderId="0" xfId="0" applyFont="1" applyFill="1" applyBorder="1"/>
    <xf numFmtId="164" fontId="2" fillId="0" borderId="0" xfId="0" applyNumberFormat="1" applyFont="1" applyFill="1"/>
    <xf numFmtId="164" fontId="12" fillId="0" borderId="0" xfId="0" applyNumberFormat="1" applyFont="1" applyFill="1"/>
    <xf numFmtId="43" fontId="12" fillId="0" borderId="0" xfId="0" applyNumberFormat="1" applyFont="1" applyFill="1"/>
    <xf numFmtId="166" fontId="10" fillId="0" borderId="0" xfId="1" applyNumberFormat="1" applyFont="1" applyFill="1" applyBorder="1" applyAlignment="1">
      <alignment horizontal="center"/>
    </xf>
    <xf numFmtId="166" fontId="11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 vertical="top" wrapText="1"/>
    </xf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3" fillId="0" borderId="4" xfId="1" applyNumberFormat="1" applyFont="1" applyFill="1" applyBorder="1" applyAlignment="1">
      <alignment horizontal="center"/>
    </xf>
    <xf numFmtId="166" fontId="3" fillId="0" borderId="3" xfId="1" applyNumberFormat="1" applyFont="1" applyFill="1" applyBorder="1"/>
    <xf numFmtId="166" fontId="3" fillId="0" borderId="4" xfId="1" applyNumberFormat="1" applyFont="1" applyFill="1" applyBorder="1"/>
    <xf numFmtId="166" fontId="3" fillId="0" borderId="0" xfId="1" applyNumberFormat="1" applyFont="1" applyFill="1"/>
    <xf numFmtId="166" fontId="2" fillId="0" borderId="0" xfId="1" applyNumberFormat="1" applyFont="1" applyFill="1" applyBorder="1" applyAlignment="1">
      <alignment horizontal="right"/>
    </xf>
    <xf numFmtId="166" fontId="3" fillId="0" borderId="1" xfId="1" applyNumberFormat="1" applyFont="1" applyFill="1" applyBorder="1"/>
    <xf numFmtId="0" fontId="15" fillId="0" borderId="0" xfId="11" applyFont="1" applyFill="1" applyBorder="1"/>
    <xf numFmtId="43" fontId="15" fillId="0" borderId="0" xfId="1" applyFont="1" applyFill="1" applyBorder="1"/>
    <xf numFmtId="0" fontId="15" fillId="0" borderId="0" xfId="11" applyFont="1" applyFill="1"/>
    <xf numFmtId="166" fontId="14" fillId="0" borderId="0" xfId="1" applyNumberFormat="1" applyFont="1" applyFill="1" applyAlignment="1">
      <alignment horizontal="center"/>
    </xf>
    <xf numFmtId="167" fontId="14" fillId="0" borderId="0" xfId="8" applyNumberFormat="1" applyFont="1" applyFill="1" applyAlignment="1">
      <alignment horizontal="center"/>
    </xf>
    <xf numFmtId="0" fontId="15" fillId="0" borderId="2" xfId="11" applyFont="1" applyFill="1" applyBorder="1"/>
    <xf numFmtId="164" fontId="14" fillId="0" borderId="2" xfId="8" applyFont="1" applyFill="1" applyBorder="1" applyAlignment="1">
      <alignment horizontal="center"/>
    </xf>
    <xf numFmtId="0" fontId="15" fillId="0" borderId="1" xfId="0" applyFont="1" applyFill="1" applyBorder="1"/>
    <xf numFmtId="0" fontId="14" fillId="0" borderId="1" xfId="0" applyFont="1" applyFill="1" applyBorder="1" applyAlignment="1">
      <alignment horizontal="center"/>
    </xf>
    <xf numFmtId="166" fontId="14" fillId="0" borderId="1" xfId="1" applyNumberFormat="1" applyFont="1" applyFill="1" applyBorder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11" applyFont="1" applyFill="1" applyBorder="1" applyAlignment="1">
      <alignment horizontal="center"/>
    </xf>
    <xf numFmtId="166" fontId="14" fillId="0" borderId="0" xfId="1" applyNumberFormat="1" applyFont="1" applyFill="1" applyBorder="1" applyAlignment="1">
      <alignment horizontal="center"/>
    </xf>
    <xf numFmtId="167" fontId="14" fillId="0" borderId="0" xfId="1" applyNumberFormat="1" applyFont="1" applyFill="1" applyBorder="1" applyAlignment="1">
      <alignment horizontal="center"/>
    </xf>
    <xf numFmtId="166" fontId="16" fillId="0" borderId="0" xfId="7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Continuous"/>
    </xf>
    <xf numFmtId="166" fontId="14" fillId="0" borderId="0" xfId="0" applyNumberFormat="1" applyFont="1" applyFill="1" applyBorder="1" applyAlignment="1">
      <alignment horizontal="center"/>
    </xf>
    <xf numFmtId="0" fontId="14" fillId="0" borderId="0" xfId="11" applyFont="1" applyFill="1"/>
    <xf numFmtId="0" fontId="15" fillId="0" borderId="0" xfId="11" applyFont="1" applyFill="1" applyAlignment="1">
      <alignment horizontal="center"/>
    </xf>
    <xf numFmtId="166" fontId="15" fillId="0" borderId="0" xfId="1" applyNumberFormat="1" applyFont="1" applyFill="1"/>
    <xf numFmtId="166" fontId="15" fillId="0" borderId="0" xfId="11" applyNumberFormat="1" applyFont="1" applyFill="1"/>
    <xf numFmtId="167" fontId="15" fillId="0" borderId="0" xfId="1" applyNumberFormat="1" applyFont="1" applyFill="1"/>
    <xf numFmtId="43" fontId="15" fillId="0" borderId="0" xfId="1" applyFont="1" applyFill="1"/>
    <xf numFmtId="0" fontId="15" fillId="0" borderId="0" xfId="11" quotePrefix="1" applyFont="1" applyFill="1" applyAlignment="1">
      <alignment horizontal="center"/>
    </xf>
    <xf numFmtId="166" fontId="15" fillId="0" borderId="0" xfId="11" applyNumberFormat="1" applyFont="1" applyFill="1" applyBorder="1"/>
    <xf numFmtId="43" fontId="15" fillId="0" borderId="0" xfId="11" applyNumberFormat="1" applyFont="1" applyFill="1" applyBorder="1"/>
    <xf numFmtId="166" fontId="15" fillId="0" borderId="0" xfId="1" applyNumberFormat="1" applyFont="1" applyFill="1" applyAlignment="1">
      <alignment horizontal="right"/>
    </xf>
    <xf numFmtId="167" fontId="15" fillId="0" borderId="0" xfId="1" applyNumberFormat="1" applyFont="1" applyFill="1" applyAlignment="1">
      <alignment horizontal="right"/>
    </xf>
    <xf numFmtId="167" fontId="15" fillId="0" borderId="0" xfId="1" applyNumberFormat="1" applyFont="1" applyFill="1" applyBorder="1"/>
    <xf numFmtId="166" fontId="15" fillId="0" borderId="0" xfId="1" applyNumberFormat="1" applyFont="1" applyFill="1" applyBorder="1"/>
    <xf numFmtId="166" fontId="14" fillId="0" borderId="3" xfId="1" applyNumberFormat="1" applyFont="1" applyFill="1" applyBorder="1"/>
    <xf numFmtId="167" fontId="14" fillId="0" borderId="3" xfId="1" applyNumberFormat="1" applyFont="1" applyFill="1" applyBorder="1"/>
    <xf numFmtId="43" fontId="14" fillId="0" borderId="0" xfId="1" applyFont="1" applyFill="1" applyBorder="1"/>
    <xf numFmtId="166" fontId="14" fillId="0" borderId="0" xfId="1" applyNumberFormat="1" applyFont="1" applyFill="1" applyBorder="1"/>
    <xf numFmtId="167" fontId="14" fillId="0" borderId="0" xfId="1" applyNumberFormat="1" applyFont="1" applyFill="1" applyBorder="1"/>
    <xf numFmtId="43" fontId="15" fillId="0" borderId="0" xfId="1" applyFont="1" applyFill="1" applyAlignment="1">
      <alignment horizontal="right"/>
    </xf>
    <xf numFmtId="43" fontId="17" fillId="0" borderId="0" xfId="1" applyFont="1" applyFill="1" applyBorder="1"/>
    <xf numFmtId="167" fontId="14" fillId="0" borderId="4" xfId="1" applyNumberFormat="1" applyFont="1" applyFill="1" applyBorder="1"/>
    <xf numFmtId="167" fontId="14" fillId="0" borderId="0" xfId="1" applyNumberFormat="1" applyFont="1" applyFill="1"/>
    <xf numFmtId="43" fontId="14" fillId="0" borderId="0" xfId="1" applyFont="1" applyFill="1"/>
    <xf numFmtId="43" fontId="15" fillId="0" borderId="0" xfId="11" applyNumberFormat="1" applyFont="1" applyFill="1"/>
    <xf numFmtId="0" fontId="15" fillId="0" borderId="0" xfId="12" applyFont="1" applyFill="1"/>
    <xf numFmtId="164" fontId="17" fillId="0" borderId="0" xfId="11" applyNumberFormat="1" applyFont="1" applyFill="1"/>
    <xf numFmtId="167" fontId="15" fillId="0" borderId="5" xfId="1" applyNumberFormat="1" applyFont="1" applyFill="1" applyBorder="1" applyAlignment="1">
      <alignment horizontal="right"/>
    </xf>
    <xf numFmtId="0" fontId="14" fillId="0" borderId="0" xfId="11" applyFont="1" applyFill="1" applyAlignment="1">
      <alignment horizontal="center"/>
    </xf>
    <xf numFmtId="166" fontId="14" fillId="0" borderId="2" xfId="1" applyNumberFormat="1" applyFont="1" applyFill="1" applyBorder="1"/>
    <xf numFmtId="167" fontId="14" fillId="0" borderId="2" xfId="1" applyNumberFormat="1" applyFont="1" applyFill="1" applyBorder="1"/>
    <xf numFmtId="166" fontId="15" fillId="0" borderId="0" xfId="8" applyNumberFormat="1" applyFont="1" applyFill="1"/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2" fillId="0" borderId="2" xfId="1" applyNumberFormat="1" applyFont="1" applyFill="1" applyBorder="1"/>
    <xf numFmtId="43" fontId="15" fillId="0" borderId="0" xfId="1" applyFont="1" applyFill="1" applyBorder="1" applyAlignment="1">
      <alignment horizontal="center"/>
    </xf>
    <xf numFmtId="164" fontId="14" fillId="0" borderId="0" xfId="8" applyFont="1" applyFill="1" applyAlignment="1">
      <alignment horizontal="center"/>
    </xf>
    <xf numFmtId="166" fontId="14" fillId="0" borderId="2" xfId="8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6" fontId="3" fillId="0" borderId="2" xfId="0" applyNumberFormat="1" applyFont="1" applyFill="1" applyBorder="1" applyAlignment="1">
      <alignment horizontal="center"/>
    </xf>
    <xf numFmtId="164" fontId="14" fillId="0" borderId="0" xfId="8" applyFont="1" applyFill="1" applyAlignment="1">
      <alignment horizontal="right"/>
    </xf>
    <xf numFmtId="49" fontId="14" fillId="0" borderId="0" xfId="7" applyNumberFormat="1" applyFont="1" applyFill="1" applyBorder="1" applyAlignment="1">
      <alignment horizontal="center"/>
    </xf>
    <xf numFmtId="0" fontId="14" fillId="0" borderId="0" xfId="7" applyFont="1" applyFill="1" applyBorder="1" applyAlignment="1"/>
    <xf numFmtId="0" fontId="14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168" fontId="14" fillId="0" borderId="0" xfId="0" applyNumberFormat="1" applyFont="1" applyFill="1" applyBorder="1" applyAlignment="1">
      <alignment horizontal="centerContinuous"/>
    </xf>
    <xf numFmtId="164" fontId="14" fillId="0" borderId="0" xfId="8" applyFont="1" applyFill="1" applyBorder="1" applyAlignment="1">
      <alignment horizontal="center"/>
    </xf>
    <xf numFmtId="166" fontId="14" fillId="0" borderId="0" xfId="8" applyNumberFormat="1" applyFont="1" applyFill="1" applyBorder="1" applyAlignment="1">
      <alignment horizontal="center"/>
    </xf>
    <xf numFmtId="166" fontId="14" fillId="0" borderId="1" xfId="1" quotePrefix="1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3" fontId="15" fillId="0" borderId="0" xfId="1" applyFont="1" applyFill="1" applyBorder="1" applyAlignment="1"/>
    <xf numFmtId="0" fontId="15" fillId="0" borderId="0" xfId="6" applyFont="1" applyFill="1" applyAlignment="1">
      <alignment horizontal="left"/>
    </xf>
    <xf numFmtId="0" fontId="14" fillId="0" borderId="0" xfId="6" applyFont="1" applyFill="1" applyAlignment="1"/>
    <xf numFmtId="49" fontId="14" fillId="0" borderId="0" xfId="7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right"/>
    </xf>
    <xf numFmtId="166" fontId="18" fillId="0" borderId="1" xfId="0" applyNumberFormat="1" applyFont="1" applyFill="1" applyBorder="1" applyAlignment="1">
      <alignment horizontal="center"/>
    </xf>
    <xf numFmtId="0" fontId="18" fillId="0" borderId="0" xfId="11" applyFont="1" applyFill="1"/>
    <xf numFmtId="0" fontId="14" fillId="0" borderId="0" xfId="0" applyFont="1" applyFill="1" applyBorder="1"/>
    <xf numFmtId="0" fontId="18" fillId="0" borderId="0" xfId="0" applyFont="1" applyFill="1"/>
    <xf numFmtId="0" fontId="19" fillId="0" borderId="0" xfId="0" applyNumberFormat="1" applyFont="1" applyFill="1" applyAlignment="1" applyProtection="1"/>
    <xf numFmtId="0" fontId="18" fillId="0" borderId="0" xfId="2" applyNumberFormat="1" applyFont="1" applyFill="1"/>
    <xf numFmtId="0" fontId="19" fillId="0" borderId="0" xfId="6" applyFont="1" applyFill="1" applyAlignment="1"/>
    <xf numFmtId="0" fontId="18" fillId="0" borderId="0" xfId="6" applyFont="1" applyFill="1" applyAlignment="1"/>
    <xf numFmtId="0" fontId="18" fillId="0" borderId="0" xfId="7" applyFont="1" applyFill="1"/>
    <xf numFmtId="0" fontId="20" fillId="0" borderId="0" xfId="7" applyFont="1" applyFill="1"/>
    <xf numFmtId="0" fontId="21" fillId="0" borderId="0" xfId="6" applyFont="1" applyFill="1" applyAlignment="1"/>
    <xf numFmtId="0" fontId="21" fillId="0" borderId="0" xfId="7" applyFont="1" applyFill="1"/>
    <xf numFmtId="0" fontId="22" fillId="0" borderId="0" xfId="6" applyFont="1" applyFill="1" applyAlignment="1"/>
    <xf numFmtId="0" fontId="21" fillId="0" borderId="0" xfId="6" applyFont="1" applyFill="1" applyBorder="1" applyAlignment="1"/>
    <xf numFmtId="0" fontId="20" fillId="0" borderId="0" xfId="6" applyFont="1" applyFill="1" applyBorder="1" applyAlignment="1"/>
    <xf numFmtId="164" fontId="14" fillId="0" borderId="0" xfId="5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/>
    </xf>
    <xf numFmtId="0" fontId="14" fillId="0" borderId="0" xfId="5" applyFont="1" applyFill="1" applyBorder="1" applyAlignment="1">
      <alignment horizontal="center"/>
    </xf>
    <xf numFmtId="0" fontId="15" fillId="0" borderId="2" xfId="5" applyFont="1" applyFill="1" applyBorder="1"/>
    <xf numFmtId="0" fontId="14" fillId="0" borderId="2" xfId="5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/>
    </xf>
    <xf numFmtId="0" fontId="15" fillId="0" borderId="0" xfId="5" applyFont="1" applyFill="1" applyBorder="1"/>
    <xf numFmtId="0" fontId="14" fillId="0" borderId="1" xfId="5" applyFont="1" applyFill="1" applyBorder="1" applyAlignment="1">
      <alignment horizontal="center"/>
    </xf>
    <xf numFmtId="0" fontId="14" fillId="0" borderId="0" xfId="5" applyFont="1" applyFill="1"/>
    <xf numFmtId="0" fontId="14" fillId="0" borderId="0" xfId="5" applyFont="1" applyFill="1" applyBorder="1"/>
    <xf numFmtId="0" fontId="15" fillId="0" borderId="0" xfId="5" applyFont="1" applyFill="1"/>
    <xf numFmtId="0" fontId="15" fillId="0" borderId="1" xfId="5" applyFont="1" applyFill="1" applyBorder="1"/>
    <xf numFmtId="166" fontId="14" fillId="0" borderId="0" xfId="3" applyNumberFormat="1" applyFont="1" applyFill="1" applyBorder="1"/>
    <xf numFmtId="166" fontId="15" fillId="0" borderId="0" xfId="1" applyNumberFormat="1" applyFont="1" applyFill="1" applyBorder="1" applyAlignment="1">
      <alignment horizontal="center"/>
    </xf>
    <xf numFmtId="43" fontId="14" fillId="0" borderId="0" xfId="2" applyFont="1" applyFill="1" applyBorder="1"/>
    <xf numFmtId="166" fontId="14" fillId="0" borderId="3" xfId="1" applyNumberFormat="1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166" fontId="15" fillId="0" borderId="0" xfId="3" applyNumberFormat="1" applyFont="1" applyFill="1" applyBorder="1" applyAlignment="1"/>
    <xf numFmtId="166" fontId="14" fillId="0" borderId="0" xfId="3" applyNumberFormat="1" applyFont="1" applyFill="1" applyBorder="1" applyAlignment="1"/>
    <xf numFmtId="0" fontId="15" fillId="0" borderId="0" xfId="5" applyFont="1" applyFill="1" applyAlignment="1"/>
    <xf numFmtId="0" fontId="15" fillId="0" borderId="0" xfId="5" applyFont="1" applyFill="1" applyAlignment="1">
      <alignment horizontal="center"/>
    </xf>
    <xf numFmtId="166" fontId="14" fillId="0" borderId="4" xfId="1" applyNumberFormat="1" applyFont="1" applyFill="1" applyBorder="1" applyAlignment="1">
      <alignment horizontal="center"/>
    </xf>
    <xf numFmtId="166" fontId="15" fillId="0" borderId="0" xfId="5" applyNumberFormat="1" applyFont="1" applyFill="1"/>
    <xf numFmtId="43" fontId="15" fillId="0" borderId="0" xfId="5" applyNumberFormat="1" applyFont="1" applyFill="1"/>
    <xf numFmtId="166" fontId="14" fillId="0" borderId="0" xfId="8" applyNumberFormat="1" applyFont="1" applyFill="1" applyAlignment="1">
      <alignment horizontal="center"/>
    </xf>
    <xf numFmtId="166" fontId="18" fillId="0" borderId="0" xfId="1" applyNumberFormat="1" applyFont="1" applyFill="1" applyAlignment="1">
      <alignment horizontal="right"/>
    </xf>
    <xf numFmtId="164" fontId="14" fillId="0" borderId="1" xfId="8" applyFont="1" applyFill="1" applyBorder="1" applyAlignment="1">
      <alignment horizontal="center"/>
    </xf>
    <xf numFmtId="166" fontId="14" fillId="0" borderId="0" xfId="11" applyNumberFormat="1" applyFont="1" applyFill="1" applyBorder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9" fillId="0" borderId="0" xfId="1" applyNumberFormat="1" applyFont="1" applyFill="1" applyBorder="1" applyAlignment="1">
      <alignment horizontal="center"/>
    </xf>
    <xf numFmtId="0" fontId="18" fillId="0" borderId="0" xfId="11" applyFont="1" applyFill="1" applyAlignment="1">
      <alignment horizontal="center"/>
    </xf>
    <xf numFmtId="166" fontId="18" fillId="0" borderId="3" xfId="1" applyNumberFormat="1" applyFont="1" applyFill="1" applyBorder="1"/>
    <xf numFmtId="166" fontId="18" fillId="0" borderId="0" xfId="1" applyNumberFormat="1" applyFont="1" applyFill="1" applyBorder="1"/>
    <xf numFmtId="43" fontId="18" fillId="0" borderId="0" xfId="1" applyFont="1" applyFill="1" applyBorder="1"/>
    <xf numFmtId="166" fontId="18" fillId="0" borderId="0" xfId="11" applyNumberFormat="1" applyFont="1" applyFill="1"/>
    <xf numFmtId="43" fontId="18" fillId="0" borderId="0" xfId="1" applyFont="1" applyFill="1"/>
    <xf numFmtId="166" fontId="15" fillId="0" borderId="1" xfId="1" applyNumberFormat="1" applyFont="1" applyFill="1" applyBorder="1"/>
    <xf numFmtId="0" fontId="18" fillId="0" borderId="0" xfId="0" applyFont="1" applyFill="1" applyBorder="1"/>
    <xf numFmtId="0" fontId="18" fillId="0" borderId="0" xfId="11" quotePrefix="1" applyFont="1" applyFill="1" applyAlignment="1">
      <alignment horizontal="center"/>
    </xf>
    <xf numFmtId="164" fontId="15" fillId="0" borderId="0" xfId="8" applyFont="1" applyFill="1" applyAlignment="1">
      <alignment horizontal="center"/>
    </xf>
    <xf numFmtId="166" fontId="18" fillId="0" borderId="1" xfId="1" applyNumberFormat="1" applyFont="1" applyFill="1" applyBorder="1"/>
    <xf numFmtId="164" fontId="18" fillId="0" borderId="0" xfId="8" applyFont="1" applyFill="1" applyAlignment="1">
      <alignment horizontal="center"/>
    </xf>
    <xf numFmtId="166" fontId="18" fillId="0" borderId="4" xfId="1" applyNumberFormat="1" applyFont="1" applyFill="1" applyBorder="1"/>
    <xf numFmtId="166" fontId="19" fillId="0" borderId="0" xfId="1" applyNumberFormat="1" applyFont="1" applyFill="1" applyBorder="1"/>
    <xf numFmtId="166" fontId="18" fillId="0" borderId="0" xfId="1" applyNumberFormat="1" applyFont="1" applyFill="1"/>
    <xf numFmtId="43" fontId="15" fillId="0" borderId="0" xfId="1" applyNumberFormat="1" applyFont="1" applyFill="1"/>
    <xf numFmtId="165" fontId="15" fillId="0" borderId="0" xfId="11" applyNumberFormat="1" applyFont="1" applyFill="1" applyAlignment="1">
      <alignment horizontal="center"/>
    </xf>
    <xf numFmtId="0" fontId="19" fillId="0" borderId="0" xfId="0" applyFont="1" applyFill="1"/>
    <xf numFmtId="166" fontId="19" fillId="0" borderId="0" xfId="1" applyNumberFormat="1" applyFont="1" applyFill="1"/>
    <xf numFmtId="166" fontId="19" fillId="0" borderId="0" xfId="0" applyNumberFormat="1" applyFont="1" applyFill="1"/>
    <xf numFmtId="164" fontId="3" fillId="0" borderId="0" xfId="8" applyFont="1" applyFill="1" applyAlignment="1">
      <alignment horizontal="right"/>
    </xf>
    <xf numFmtId="0" fontId="19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15" fillId="0" borderId="0" xfId="10" applyFont="1" applyFill="1"/>
    <xf numFmtId="164" fontId="14" fillId="0" borderId="0" xfId="8" applyFont="1" applyFill="1" applyAlignment="1">
      <alignment horizontal="center"/>
    </xf>
    <xf numFmtId="166" fontId="14" fillId="0" borderId="2" xfId="8" applyNumberFormat="1" applyFont="1" applyFill="1" applyBorder="1" applyAlignment="1">
      <alignment horizontal="center"/>
    </xf>
    <xf numFmtId="166" fontId="14" fillId="0" borderId="0" xfId="8" applyNumberFormat="1" applyFont="1" applyFill="1" applyBorder="1" applyAlignment="1">
      <alignment horizontal="center"/>
    </xf>
    <xf numFmtId="164" fontId="14" fillId="0" borderId="0" xfId="8" applyFont="1" applyFill="1" applyAlignment="1">
      <alignment horizontal="center"/>
    </xf>
    <xf numFmtId="166" fontId="14" fillId="0" borderId="2" xfId="8" applyNumberFormat="1" applyFont="1" applyFill="1" applyBorder="1" applyAlignment="1">
      <alignment horizontal="center"/>
    </xf>
    <xf numFmtId="166" fontId="14" fillId="0" borderId="0" xfId="8" applyNumberFormat="1" applyFont="1" applyFill="1" applyBorder="1" applyAlignment="1">
      <alignment horizontal="center"/>
    </xf>
    <xf numFmtId="164" fontId="14" fillId="0" borderId="2" xfId="8" applyFont="1" applyFill="1" applyBorder="1" applyAlignment="1">
      <alignment horizontal="center"/>
    </xf>
    <xf numFmtId="164" fontId="14" fillId="0" borderId="0" xfId="8" applyFont="1" applyFill="1" applyBorder="1" applyAlignment="1">
      <alignment horizontal="center"/>
    </xf>
    <xf numFmtId="166" fontId="15" fillId="0" borderId="5" xfId="1" applyNumberFormat="1" applyFont="1" applyFill="1" applyBorder="1" applyAlignment="1">
      <alignment horizontal="right"/>
    </xf>
    <xf numFmtId="166" fontId="2" fillId="0" borderId="0" xfId="0" applyNumberFormat="1" applyFont="1" applyFill="1" applyBorder="1"/>
    <xf numFmtId="166" fontId="3" fillId="0" borderId="0" xfId="0" applyNumberFormat="1" applyFont="1" applyFill="1"/>
    <xf numFmtId="166" fontId="2" fillId="0" borderId="0" xfId="0" applyNumberFormat="1" applyFont="1" applyFill="1" applyBorder="1" applyAlignment="1">
      <alignment horizontal="center"/>
    </xf>
    <xf numFmtId="166" fontId="2" fillId="0" borderId="0" xfId="11" quotePrefix="1" applyNumberFormat="1" applyFont="1" applyFill="1" applyAlignment="1">
      <alignment horizontal="center"/>
    </xf>
    <xf numFmtId="166" fontId="14" fillId="0" borderId="4" xfId="1" applyNumberFormat="1" applyFont="1" applyFill="1" applyBorder="1"/>
    <xf numFmtId="166" fontId="14" fillId="0" borderId="0" xfId="1" applyNumberFormat="1" applyFont="1" applyFill="1"/>
    <xf numFmtId="0" fontId="15" fillId="0" borderId="0" xfId="11" quotePrefix="1" applyFont="1" applyAlignment="1">
      <alignment horizontal="center"/>
    </xf>
    <xf numFmtId="0" fontId="15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0" fontId="19" fillId="2" borderId="0" xfId="0" applyFont="1" applyFill="1"/>
    <xf numFmtId="43" fontId="3" fillId="0" borderId="0" xfId="1" applyFont="1" applyFill="1" applyBorder="1"/>
    <xf numFmtId="43" fontId="2" fillId="0" borderId="0" xfId="1" applyFont="1" applyFill="1" applyBorder="1"/>
    <xf numFmtId="0" fontId="2" fillId="0" borderId="0" xfId="5" applyFont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43" fontId="15" fillId="0" borderId="0" xfId="1" applyFont="1" applyFill="1" applyBorder="1" applyAlignment="1">
      <alignment horizontal="center"/>
    </xf>
    <xf numFmtId="164" fontId="14" fillId="0" borderId="0" xfId="8" applyFont="1" applyFill="1" applyAlignment="1">
      <alignment horizontal="center"/>
    </xf>
    <xf numFmtId="166" fontId="14" fillId="0" borderId="2" xfId="8" applyNumberFormat="1" applyFont="1" applyFill="1" applyBorder="1" applyAlignment="1">
      <alignment horizontal="center"/>
    </xf>
    <xf numFmtId="166" fontId="14" fillId="0" borderId="0" xfId="8" applyNumberFormat="1" applyFont="1" applyFill="1" applyBorder="1" applyAlignment="1">
      <alignment horizontal="center"/>
    </xf>
    <xf numFmtId="164" fontId="14" fillId="0" borderId="0" xfId="8" applyFont="1" applyFill="1" applyBorder="1" applyAlignment="1">
      <alignment horizontal="center"/>
    </xf>
    <xf numFmtId="37" fontId="18" fillId="0" borderId="0" xfId="6" applyNumberFormat="1" applyFont="1" applyFill="1" applyBorder="1" applyAlignment="1">
      <alignment horizontal="center"/>
    </xf>
    <xf numFmtId="164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64" fontId="14" fillId="0" borderId="2" xfId="8" applyFont="1" applyFill="1" applyBorder="1" applyAlignment="1">
      <alignment horizontal="center"/>
    </xf>
    <xf numFmtId="37" fontId="18" fillId="0" borderId="2" xfId="6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164" fontId="14" fillId="0" borderId="0" xfId="5" applyNumberFormat="1" applyFont="1" applyFill="1" applyAlignment="1">
      <alignment horizontal="center"/>
    </xf>
    <xf numFmtId="0" fontId="14" fillId="0" borderId="0" xfId="5" applyFont="1" applyFill="1" applyAlignment="1">
      <alignment horizontal="center"/>
    </xf>
    <xf numFmtId="164" fontId="14" fillId="0" borderId="0" xfId="5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top"/>
    </xf>
    <xf numFmtId="0" fontId="14" fillId="0" borderId="1" xfId="5" applyFont="1" applyFill="1" applyBorder="1" applyAlignment="1">
      <alignment horizontal="center" vertical="top"/>
    </xf>
    <xf numFmtId="164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164" fontId="3" fillId="0" borderId="0" xfId="5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/>
    </xf>
    <xf numFmtId="37" fontId="14" fillId="0" borderId="0" xfId="6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7" fontId="14" fillId="0" borderId="2" xfId="6" applyNumberFormat="1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66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3/&#3591;&#3610;&#3585;&#3634;&#3619;&#3648;&#3591;&#3636;&#3609;/&#3591;&#3610;&#3585;&#3634;&#3619;&#3648;&#3591;&#3636;&#3609;/Eng/RJH_E2_Q3'6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9m"/>
      <sheetName val="CE-Conso"/>
      <sheetName val="CE-Separate"/>
      <sheetName val="CF"/>
    </sheetNames>
    <sheetDataSet>
      <sheetData sheetId="0"/>
      <sheetData sheetId="1"/>
      <sheetData sheetId="2">
        <row r="1">
          <cell r="A1" t="str">
            <v>RAJTHANEE HOSPITAL PUBLIC COMPANY LIMITED AND ITS SUBSIDIARIES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66FFCC"/>
  </sheetPr>
  <dimension ref="A1:W75"/>
  <sheetViews>
    <sheetView view="pageBreakPreview" topLeftCell="A72" zoomScale="51" zoomScaleSheetLayoutView="51" workbookViewId="0">
      <selection activeCell="A75" sqref="A75:XFD75"/>
    </sheetView>
  </sheetViews>
  <sheetFormatPr defaultColWidth="9.1796875" defaultRowHeight="22.5"/>
  <cols>
    <col min="1" max="1" width="1.81640625" style="68" customWidth="1"/>
    <col min="2" max="2" width="1.54296875" style="68" customWidth="1"/>
    <col min="3" max="3" width="2.453125" style="68" customWidth="1"/>
    <col min="4" max="4" width="22.453125" style="68" customWidth="1"/>
    <col min="5" max="5" width="24.54296875" style="68" customWidth="1"/>
    <col min="6" max="6" width="3.1796875" style="68" customWidth="1"/>
    <col min="7" max="7" width="6.81640625" style="86" customWidth="1"/>
    <col min="8" max="8" width="16.1796875" style="87" customWidth="1"/>
    <col min="9" max="9" width="1.54296875" style="88" customWidth="1"/>
    <col min="10" max="10" width="16.1796875" style="89" customWidth="1"/>
    <col min="11" max="11" width="1.54296875" style="88" customWidth="1"/>
    <col min="12" max="12" width="16.1796875" style="87" customWidth="1"/>
    <col min="13" max="13" width="1.54296875" style="88" customWidth="1"/>
    <col min="14" max="14" width="16.1796875" style="89" customWidth="1"/>
    <col min="15" max="15" width="12.81640625" style="68" bestFit="1" customWidth="1"/>
    <col min="16" max="16" width="11.81640625" style="68" bestFit="1" customWidth="1"/>
    <col min="17" max="18" width="11.453125" style="68" bestFit="1" customWidth="1"/>
    <col min="19" max="19" width="9.1796875" style="68"/>
    <col min="20" max="20" width="12.81640625" style="68" bestFit="1" customWidth="1"/>
    <col min="21" max="21" width="11.453125" style="68" bestFit="1" customWidth="1"/>
    <col min="22" max="22" width="9.1796875" style="68"/>
    <col min="23" max="23" width="11" style="68" bestFit="1" customWidth="1"/>
    <col min="24" max="16384" width="9.1796875" style="68"/>
  </cols>
  <sheetData>
    <row r="1" spans="1:23" ht="26.25" customHeight="1">
      <c r="A1" s="234" t="s">
        <v>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66"/>
      <c r="P1" s="66"/>
      <c r="Q1" s="66"/>
      <c r="R1" s="66"/>
      <c r="S1" s="66"/>
      <c r="T1" s="66"/>
      <c r="U1" s="66"/>
      <c r="V1" s="66"/>
      <c r="W1" s="66"/>
    </row>
    <row r="2" spans="1:23">
      <c r="A2" s="234" t="s">
        <v>184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66"/>
      <c r="P2" s="66"/>
      <c r="Q2" s="66"/>
      <c r="R2" s="66"/>
      <c r="S2" s="66"/>
      <c r="T2" s="66"/>
      <c r="U2" s="66"/>
      <c r="V2" s="66"/>
      <c r="W2" s="66"/>
    </row>
    <row r="3" spans="1:23">
      <c r="A3" s="234" t="s">
        <v>172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66"/>
      <c r="P3" s="66"/>
      <c r="Q3" s="66"/>
      <c r="R3" s="66"/>
      <c r="S3" s="66"/>
      <c r="T3" s="66"/>
      <c r="U3" s="66"/>
      <c r="V3" s="66"/>
      <c r="W3" s="66"/>
    </row>
    <row r="4" spans="1:23">
      <c r="A4" s="120"/>
      <c r="B4" s="120"/>
      <c r="C4" s="120"/>
      <c r="D4" s="120"/>
      <c r="E4" s="120"/>
      <c r="F4" s="120"/>
      <c r="G4" s="120"/>
      <c r="H4" s="69"/>
      <c r="I4" s="120"/>
      <c r="J4" s="70"/>
      <c r="K4" s="120"/>
      <c r="L4" s="69"/>
      <c r="M4" s="120"/>
      <c r="N4" s="124" t="s">
        <v>2</v>
      </c>
      <c r="O4" s="66"/>
      <c r="P4" s="66"/>
      <c r="Q4" s="66"/>
      <c r="R4" s="66"/>
      <c r="S4" s="66"/>
      <c r="T4" s="66"/>
      <c r="U4" s="66"/>
      <c r="V4" s="66"/>
      <c r="W4" s="66"/>
    </row>
    <row r="5" spans="1:23" ht="23.25" customHeight="1">
      <c r="A5" s="71"/>
      <c r="B5" s="71"/>
      <c r="C5" s="71"/>
      <c r="D5" s="71"/>
      <c r="E5" s="72"/>
      <c r="F5" s="72"/>
      <c r="G5" s="72"/>
      <c r="H5" s="235" t="s">
        <v>6</v>
      </c>
      <c r="I5" s="235"/>
      <c r="J5" s="235"/>
      <c r="K5" s="121"/>
      <c r="L5" s="235" t="s">
        <v>7</v>
      </c>
      <c r="M5" s="235"/>
      <c r="N5" s="235"/>
      <c r="O5" s="66"/>
      <c r="P5" s="66"/>
      <c r="Q5" s="66"/>
      <c r="R5" s="66"/>
      <c r="S5" s="66"/>
      <c r="T5" s="66"/>
      <c r="U5" s="66"/>
      <c r="V5" s="66"/>
      <c r="W5" s="66"/>
    </row>
    <row r="6" spans="1:23" ht="23.25" customHeight="1">
      <c r="A6" s="66"/>
      <c r="B6" s="66"/>
      <c r="C6" s="66"/>
      <c r="D6" s="66"/>
      <c r="E6" s="130"/>
      <c r="F6" s="130"/>
      <c r="G6" s="130"/>
      <c r="H6" s="236" t="s">
        <v>8</v>
      </c>
      <c r="I6" s="236"/>
      <c r="J6" s="236"/>
      <c r="K6" s="131"/>
      <c r="L6" s="236" t="s">
        <v>8</v>
      </c>
      <c r="M6" s="236"/>
      <c r="N6" s="236"/>
      <c r="O6" s="66"/>
      <c r="P6" s="66"/>
      <c r="Q6" s="66"/>
      <c r="R6" s="66"/>
      <c r="S6" s="66"/>
      <c r="T6" s="66"/>
      <c r="U6" s="66"/>
      <c r="V6" s="66"/>
      <c r="W6" s="66"/>
    </row>
    <row r="7" spans="1:23" s="78" customFormat="1">
      <c r="A7" s="73"/>
      <c r="B7" s="73"/>
      <c r="C7" s="73"/>
      <c r="D7" s="73"/>
      <c r="E7" s="73"/>
      <c r="F7" s="73"/>
      <c r="G7" s="74" t="s">
        <v>9</v>
      </c>
      <c r="H7" s="132" t="s">
        <v>173</v>
      </c>
      <c r="I7" s="76"/>
      <c r="J7" s="133" t="s">
        <v>10</v>
      </c>
      <c r="K7" s="76"/>
      <c r="L7" s="132" t="s">
        <v>173</v>
      </c>
      <c r="M7" s="76"/>
      <c r="N7" s="133" t="s">
        <v>10</v>
      </c>
      <c r="O7" s="77"/>
      <c r="P7" s="77"/>
      <c r="Q7" s="77"/>
      <c r="R7" s="77"/>
      <c r="S7" s="77"/>
      <c r="T7" s="77"/>
      <c r="U7" s="77"/>
      <c r="V7" s="77"/>
      <c r="W7" s="77"/>
    </row>
    <row r="8" spans="1:23">
      <c r="A8" s="66"/>
      <c r="B8" s="66"/>
      <c r="C8" s="66"/>
      <c r="D8" s="66"/>
      <c r="E8" s="66"/>
      <c r="F8" s="66"/>
      <c r="G8" s="79"/>
      <c r="H8" s="125" t="s">
        <v>3</v>
      </c>
      <c r="I8" s="126"/>
      <c r="J8" s="127" t="s">
        <v>4</v>
      </c>
      <c r="K8" s="82"/>
      <c r="L8" s="125" t="s">
        <v>3</v>
      </c>
      <c r="M8" s="126"/>
      <c r="N8" s="127" t="s">
        <v>4</v>
      </c>
      <c r="O8" s="66"/>
      <c r="P8" s="66"/>
      <c r="Q8" s="66"/>
      <c r="R8" s="66"/>
      <c r="S8" s="66"/>
      <c r="T8" s="66"/>
      <c r="U8" s="66"/>
      <c r="V8" s="66"/>
      <c r="W8" s="66"/>
    </row>
    <row r="9" spans="1:23">
      <c r="A9" s="66"/>
      <c r="B9" s="66"/>
      <c r="C9" s="66"/>
      <c r="D9" s="66"/>
      <c r="E9" s="66"/>
      <c r="F9" s="66"/>
      <c r="G9" s="79"/>
      <c r="H9" s="128" t="s">
        <v>5</v>
      </c>
      <c r="I9" s="129"/>
      <c r="J9" s="127"/>
      <c r="K9" s="84"/>
      <c r="L9" s="128" t="s">
        <v>5</v>
      </c>
      <c r="M9" s="129"/>
      <c r="N9" s="127"/>
      <c r="O9" s="66"/>
      <c r="P9" s="66"/>
      <c r="Q9" s="66"/>
      <c r="R9" s="66"/>
      <c r="S9" s="66"/>
      <c r="T9" s="66"/>
      <c r="U9" s="66"/>
      <c r="V9" s="66"/>
      <c r="W9" s="66"/>
    </row>
    <row r="10" spans="1:23">
      <c r="A10" s="85" t="s">
        <v>11</v>
      </c>
      <c r="E10" s="66"/>
      <c r="M10" s="83"/>
      <c r="N10" s="81"/>
      <c r="O10" s="134"/>
      <c r="P10" s="134"/>
      <c r="Q10" s="233"/>
      <c r="R10" s="233"/>
      <c r="S10" s="233"/>
      <c r="T10" s="233"/>
      <c r="U10" s="233"/>
      <c r="V10" s="66"/>
      <c r="W10" s="66"/>
    </row>
    <row r="11" spans="1:23">
      <c r="B11" s="85" t="s">
        <v>12</v>
      </c>
      <c r="E11" s="66"/>
      <c r="I11" s="90"/>
      <c r="K11" s="90"/>
      <c r="M11" s="90"/>
      <c r="O11" s="119"/>
      <c r="P11" s="66"/>
      <c r="Q11" s="67"/>
      <c r="R11" s="119"/>
      <c r="S11" s="119"/>
      <c r="T11" s="119"/>
      <c r="U11" s="66"/>
      <c r="V11" s="66"/>
      <c r="W11" s="66"/>
    </row>
    <row r="12" spans="1:23" ht="24" customHeight="1">
      <c r="C12" s="68" t="s">
        <v>13</v>
      </c>
      <c r="E12" s="66"/>
      <c r="G12" s="91"/>
      <c r="H12" s="87">
        <v>76831</v>
      </c>
      <c r="I12" s="90"/>
      <c r="J12" s="87">
        <v>54522</v>
      </c>
      <c r="K12" s="90"/>
      <c r="L12" s="87">
        <v>37914</v>
      </c>
      <c r="M12" s="90"/>
      <c r="N12" s="89">
        <v>24527</v>
      </c>
      <c r="O12" s="66"/>
      <c r="P12" s="93"/>
      <c r="Q12" s="92"/>
      <c r="R12" s="67"/>
      <c r="S12" s="66"/>
      <c r="T12" s="66"/>
      <c r="U12" s="93"/>
      <c r="V12" s="66"/>
      <c r="W12" s="66"/>
    </row>
    <row r="13" spans="1:23" ht="24" customHeight="1">
      <c r="C13" s="78" t="s">
        <v>14</v>
      </c>
      <c r="E13" s="66"/>
      <c r="G13" s="91">
        <v>6</v>
      </c>
      <c r="H13" s="87">
        <v>1062784</v>
      </c>
      <c r="I13" s="90"/>
      <c r="J13" s="87">
        <v>342512</v>
      </c>
      <c r="K13" s="90"/>
      <c r="L13" s="87">
        <v>890602</v>
      </c>
      <c r="M13" s="90"/>
      <c r="N13" s="92">
        <v>339764</v>
      </c>
      <c r="O13" s="66"/>
      <c r="P13" s="93"/>
      <c r="Q13" s="92"/>
      <c r="R13" s="67"/>
      <c r="S13" s="66"/>
      <c r="T13" s="66"/>
      <c r="U13" s="93"/>
      <c r="V13" s="66"/>
      <c r="W13" s="66"/>
    </row>
    <row r="14" spans="1:23" ht="24" customHeight="1">
      <c r="C14" s="68" t="s">
        <v>15</v>
      </c>
      <c r="E14" s="66"/>
      <c r="G14" s="91">
        <v>18.3</v>
      </c>
      <c r="H14" s="94">
        <v>0</v>
      </c>
      <c r="I14" s="90"/>
      <c r="J14" s="94">
        <v>0</v>
      </c>
      <c r="K14" s="90"/>
      <c r="L14" s="94">
        <v>45000</v>
      </c>
      <c r="M14" s="90"/>
      <c r="N14" s="95">
        <v>70000</v>
      </c>
      <c r="O14" s="66"/>
      <c r="P14" s="93"/>
      <c r="Q14" s="92"/>
      <c r="R14" s="67"/>
      <c r="S14" s="66"/>
      <c r="T14" s="66"/>
      <c r="U14" s="93"/>
      <c r="V14" s="66"/>
      <c r="W14" s="66"/>
    </row>
    <row r="15" spans="1:23" ht="24" customHeight="1">
      <c r="C15" s="68" t="s">
        <v>16</v>
      </c>
      <c r="E15" s="66"/>
      <c r="G15" s="91">
        <v>7</v>
      </c>
      <c r="H15" s="94">
        <v>47396</v>
      </c>
      <c r="I15" s="90"/>
      <c r="J15" s="95">
        <v>36043</v>
      </c>
      <c r="K15" s="90"/>
      <c r="L15" s="87">
        <v>38929</v>
      </c>
      <c r="M15" s="90"/>
      <c r="N15" s="95">
        <v>29245</v>
      </c>
      <c r="O15" s="66"/>
      <c r="P15" s="93"/>
      <c r="Q15" s="92"/>
      <c r="R15" s="67"/>
      <c r="S15" s="66"/>
      <c r="T15" s="66"/>
      <c r="U15" s="93"/>
      <c r="V15" s="66"/>
      <c r="W15" s="66"/>
    </row>
    <row r="16" spans="1:23" ht="24" customHeight="1">
      <c r="C16" s="68" t="s">
        <v>17</v>
      </c>
      <c r="E16" s="66"/>
      <c r="G16" s="91"/>
      <c r="H16" s="97">
        <v>3402</v>
      </c>
      <c r="I16" s="90"/>
      <c r="J16" s="96">
        <v>3633</v>
      </c>
      <c r="K16" s="67"/>
      <c r="L16" s="97">
        <v>2020</v>
      </c>
      <c r="M16" s="67"/>
      <c r="N16" s="95">
        <v>2766</v>
      </c>
      <c r="O16" s="66"/>
      <c r="P16" s="93"/>
      <c r="Q16" s="92"/>
      <c r="R16" s="67"/>
      <c r="S16" s="66"/>
      <c r="T16" s="66"/>
      <c r="U16" s="93"/>
      <c r="V16" s="66"/>
      <c r="W16" s="66"/>
    </row>
    <row r="17" spans="2:23" ht="25.5" customHeight="1">
      <c r="C17" s="85" t="s">
        <v>18</v>
      </c>
      <c r="H17" s="98">
        <f>SUM(H12:H16)</f>
        <v>1190413</v>
      </c>
      <c r="I17" s="90"/>
      <c r="J17" s="99">
        <f>SUM(J12:J16)</f>
        <v>436710</v>
      </c>
      <c r="K17" s="100"/>
      <c r="L17" s="98">
        <f>SUM(L12:L16)</f>
        <v>1014465</v>
      </c>
      <c r="M17" s="100"/>
      <c r="N17" s="99">
        <f>SUM(N12:N16)</f>
        <v>466302</v>
      </c>
      <c r="O17" s="66"/>
      <c r="P17" s="66"/>
      <c r="Q17" s="66"/>
      <c r="R17" s="67"/>
      <c r="S17" s="66"/>
      <c r="T17" s="66"/>
      <c r="U17" s="66"/>
      <c r="V17" s="66"/>
      <c r="W17" s="66"/>
    </row>
    <row r="18" spans="2:23" ht="25.5" customHeight="1">
      <c r="B18" s="85" t="s">
        <v>19</v>
      </c>
      <c r="D18" s="85"/>
      <c r="H18" s="101"/>
      <c r="I18" s="90"/>
      <c r="J18" s="102"/>
      <c r="K18" s="100"/>
      <c r="L18" s="101"/>
      <c r="M18" s="100"/>
      <c r="N18" s="102"/>
      <c r="O18" s="66"/>
      <c r="P18" s="66"/>
      <c r="Q18" s="66"/>
      <c r="R18" s="67"/>
      <c r="S18" s="66"/>
      <c r="T18" s="66"/>
      <c r="U18" s="66"/>
      <c r="V18" s="66"/>
      <c r="W18" s="66"/>
    </row>
    <row r="19" spans="2:23" ht="24" customHeight="1">
      <c r="C19" s="68" t="s">
        <v>155</v>
      </c>
      <c r="G19" s="91"/>
      <c r="H19" s="94">
        <v>4393</v>
      </c>
      <c r="I19" s="103"/>
      <c r="J19" s="95">
        <v>3791</v>
      </c>
      <c r="K19" s="90"/>
      <c r="L19" s="94">
        <v>0</v>
      </c>
      <c r="M19" s="90"/>
      <c r="N19" s="95">
        <v>0</v>
      </c>
      <c r="O19" s="66"/>
      <c r="P19" s="93"/>
      <c r="Q19" s="92"/>
      <c r="R19" s="67"/>
      <c r="S19" s="66"/>
      <c r="T19" s="66"/>
      <c r="U19" s="93"/>
      <c r="V19" s="66"/>
      <c r="W19" s="66"/>
    </row>
    <row r="20" spans="2:23" ht="24" customHeight="1">
      <c r="C20" s="68" t="s">
        <v>20</v>
      </c>
      <c r="G20" s="91">
        <v>8</v>
      </c>
      <c r="H20" s="94">
        <v>60850</v>
      </c>
      <c r="I20" s="103"/>
      <c r="J20" s="95">
        <v>10000</v>
      </c>
      <c r="K20" s="90"/>
      <c r="L20" s="94">
        <v>60850</v>
      </c>
      <c r="M20" s="90"/>
      <c r="N20" s="95">
        <v>10000</v>
      </c>
      <c r="O20" s="66"/>
      <c r="P20" s="93"/>
      <c r="Q20" s="92"/>
      <c r="R20" s="67"/>
      <c r="S20" s="66"/>
      <c r="T20" s="66"/>
      <c r="U20" s="93"/>
      <c r="V20" s="66"/>
      <c r="W20" s="66"/>
    </row>
    <row r="21" spans="2:23" ht="23.5" customHeight="1">
      <c r="C21" s="68" t="s">
        <v>21</v>
      </c>
      <c r="G21" s="91">
        <v>9</v>
      </c>
      <c r="H21" s="94">
        <v>0</v>
      </c>
      <c r="I21" s="103"/>
      <c r="J21" s="95">
        <v>0</v>
      </c>
      <c r="K21" s="90"/>
      <c r="L21" s="94">
        <v>669433</v>
      </c>
      <c r="M21" s="90"/>
      <c r="N21" s="95">
        <v>669433</v>
      </c>
      <c r="O21" s="66"/>
      <c r="P21" s="93"/>
      <c r="Q21" s="92"/>
      <c r="R21" s="67"/>
      <c r="S21" s="66"/>
      <c r="T21" s="66"/>
      <c r="U21" s="93"/>
      <c r="V21" s="66"/>
      <c r="W21" s="66"/>
    </row>
    <row r="22" spans="2:23" ht="24" customHeight="1">
      <c r="C22" s="135" t="s">
        <v>22</v>
      </c>
      <c r="G22" s="91">
        <v>10</v>
      </c>
      <c r="H22" s="94">
        <v>1442552</v>
      </c>
      <c r="I22" s="103"/>
      <c r="J22" s="95">
        <v>1272266</v>
      </c>
      <c r="K22" s="90"/>
      <c r="L22" s="94">
        <v>1036579</v>
      </c>
      <c r="M22" s="90"/>
      <c r="N22" s="95">
        <v>895087</v>
      </c>
      <c r="O22" s="104"/>
      <c r="P22" s="93"/>
      <c r="Q22" s="92"/>
      <c r="R22" s="67"/>
      <c r="S22" s="66"/>
      <c r="T22" s="93"/>
      <c r="U22" s="93"/>
      <c r="V22" s="66"/>
      <c r="W22" s="66"/>
    </row>
    <row r="23" spans="2:23" ht="24" customHeight="1">
      <c r="C23" s="135" t="s">
        <v>23</v>
      </c>
      <c r="G23" s="91"/>
      <c r="H23" s="94">
        <v>404</v>
      </c>
      <c r="I23" s="103"/>
      <c r="J23" s="95">
        <v>817</v>
      </c>
      <c r="K23" s="90"/>
      <c r="L23" s="94">
        <v>84</v>
      </c>
      <c r="M23" s="90"/>
      <c r="N23" s="95">
        <v>119</v>
      </c>
      <c r="O23" s="66"/>
      <c r="P23" s="93"/>
      <c r="Q23" s="92"/>
      <c r="R23" s="67"/>
      <c r="S23" s="66"/>
      <c r="T23" s="66"/>
      <c r="U23" s="93"/>
      <c r="V23" s="66"/>
      <c r="W23" s="66"/>
    </row>
    <row r="24" spans="2:23" ht="24" customHeight="1">
      <c r="C24" s="68" t="s">
        <v>24</v>
      </c>
      <c r="G24" s="91"/>
      <c r="H24" s="94">
        <v>87803</v>
      </c>
      <c r="I24" s="103"/>
      <c r="J24" s="95">
        <v>87803</v>
      </c>
      <c r="K24" s="90"/>
      <c r="L24" s="94">
        <v>0</v>
      </c>
      <c r="M24" s="90"/>
      <c r="N24" s="95">
        <v>0</v>
      </c>
      <c r="O24" s="66"/>
      <c r="P24" s="93"/>
      <c r="Q24" s="92"/>
      <c r="R24" s="67"/>
      <c r="S24" s="66"/>
      <c r="T24" s="66"/>
      <c r="U24" s="93"/>
      <c r="V24" s="66"/>
      <c r="W24" s="66"/>
    </row>
    <row r="25" spans="2:23" ht="24" customHeight="1">
      <c r="C25" s="78" t="s">
        <v>25</v>
      </c>
      <c r="G25" s="91"/>
      <c r="H25" s="94">
        <v>9655</v>
      </c>
      <c r="I25" s="103"/>
      <c r="J25" s="95">
        <v>9114</v>
      </c>
      <c r="K25" s="90"/>
      <c r="L25" s="94">
        <v>7976</v>
      </c>
      <c r="M25" s="90"/>
      <c r="N25" s="95">
        <v>8736</v>
      </c>
      <c r="O25" s="104"/>
      <c r="P25" s="93"/>
      <c r="Q25" s="92"/>
      <c r="R25" s="67"/>
      <c r="S25" s="66"/>
      <c r="T25" s="93"/>
      <c r="U25" s="93"/>
      <c r="V25" s="66"/>
      <c r="W25" s="66"/>
    </row>
    <row r="26" spans="2:23" ht="24" customHeight="1">
      <c r="C26" s="78" t="s">
        <v>26</v>
      </c>
      <c r="G26" s="224">
        <v>11</v>
      </c>
      <c r="H26" s="94">
        <v>51053</v>
      </c>
      <c r="I26" s="103"/>
      <c r="J26" s="95">
        <v>57742</v>
      </c>
      <c r="K26" s="90"/>
      <c r="L26" s="94">
        <v>42322</v>
      </c>
      <c r="M26" s="90"/>
      <c r="N26" s="95">
        <v>48348</v>
      </c>
      <c r="O26" s="66"/>
      <c r="P26" s="93"/>
      <c r="Q26" s="92"/>
      <c r="R26" s="67"/>
      <c r="S26" s="66"/>
      <c r="T26" s="66"/>
      <c r="U26" s="93"/>
      <c r="V26" s="66"/>
      <c r="W26" s="66"/>
    </row>
    <row r="27" spans="2:23" ht="24" customHeight="1">
      <c r="C27" s="68" t="s">
        <v>27</v>
      </c>
      <c r="H27" s="97">
        <v>6899</v>
      </c>
      <c r="I27" s="103"/>
      <c r="J27" s="96">
        <v>21092</v>
      </c>
      <c r="K27" s="90"/>
      <c r="L27" s="97">
        <v>1285</v>
      </c>
      <c r="M27" s="90"/>
      <c r="N27" s="96">
        <v>761</v>
      </c>
      <c r="O27" s="66"/>
      <c r="P27" s="93"/>
      <c r="Q27" s="92"/>
      <c r="R27" s="67"/>
      <c r="S27" s="66"/>
      <c r="T27" s="66"/>
      <c r="U27" s="93"/>
      <c r="V27" s="66"/>
      <c r="W27" s="66"/>
    </row>
    <row r="28" spans="2:23" ht="24" customHeight="1">
      <c r="C28" s="85" t="s">
        <v>28</v>
      </c>
      <c r="H28" s="98">
        <f>SUM(H19:H27)</f>
        <v>1663609</v>
      </c>
      <c r="I28" s="103"/>
      <c r="J28" s="98">
        <f>SUM(J19:J27)</f>
        <v>1462625</v>
      </c>
      <c r="K28" s="90"/>
      <c r="L28" s="98">
        <f>SUM(L19:L27)</f>
        <v>1818529</v>
      </c>
      <c r="M28" s="90"/>
      <c r="N28" s="98">
        <f>SUM(N19:N27)</f>
        <v>1632484</v>
      </c>
      <c r="O28" s="66"/>
      <c r="P28" s="66"/>
      <c r="Q28" s="66"/>
      <c r="R28" s="67"/>
      <c r="S28" s="66"/>
      <c r="T28" s="66"/>
      <c r="U28" s="66"/>
      <c r="V28" s="66"/>
      <c r="W28" s="66"/>
    </row>
    <row r="29" spans="2:23" ht="25.5" customHeight="1" thickBot="1">
      <c r="B29" s="85" t="s">
        <v>29</v>
      </c>
      <c r="H29" s="222">
        <f>+H17+H28</f>
        <v>2854022</v>
      </c>
      <c r="I29" s="103"/>
      <c r="J29" s="105">
        <f>+J17+J28</f>
        <v>1899335</v>
      </c>
      <c r="K29" s="100"/>
      <c r="L29" s="222">
        <f>+L17+L28</f>
        <v>2832994</v>
      </c>
      <c r="M29" s="100"/>
      <c r="N29" s="105">
        <f>+N17+N28</f>
        <v>2098786</v>
      </c>
      <c r="O29" s="66"/>
      <c r="P29" s="66"/>
      <c r="Q29" s="66"/>
      <c r="R29" s="67"/>
      <c r="S29" s="66"/>
      <c r="T29" s="66"/>
      <c r="U29" s="66"/>
      <c r="V29" s="66"/>
      <c r="W29" s="66"/>
    </row>
    <row r="30" spans="2:23" ht="23" thickTop="1">
      <c r="H30" s="223"/>
      <c r="I30" s="103"/>
      <c r="J30" s="106"/>
      <c r="K30" s="107"/>
      <c r="L30" s="223"/>
      <c r="M30" s="107"/>
      <c r="N30" s="106"/>
      <c r="O30" s="66"/>
      <c r="P30" s="66"/>
      <c r="Q30" s="66"/>
      <c r="R30" s="67"/>
      <c r="S30" s="66"/>
      <c r="T30" s="66"/>
      <c r="U30" s="66"/>
      <c r="V30" s="66"/>
      <c r="W30" s="66"/>
    </row>
    <row r="31" spans="2:23">
      <c r="I31" s="90"/>
      <c r="K31" s="90"/>
      <c r="M31" s="90"/>
      <c r="O31" s="66"/>
      <c r="P31" s="66"/>
      <c r="Q31" s="66"/>
      <c r="R31" s="67"/>
      <c r="S31" s="66"/>
      <c r="T31" s="66"/>
      <c r="U31" s="66"/>
      <c r="V31" s="66"/>
      <c r="W31" s="66"/>
    </row>
    <row r="32" spans="2:23">
      <c r="I32" s="90"/>
      <c r="K32" s="90"/>
      <c r="M32" s="90"/>
      <c r="R32" s="90"/>
    </row>
    <row r="33" spans="1:23">
      <c r="I33" s="90"/>
      <c r="K33" s="90"/>
      <c r="M33" s="90"/>
      <c r="R33" s="90"/>
    </row>
    <row r="34" spans="1:23">
      <c r="I34" s="90"/>
      <c r="K34" s="90"/>
      <c r="M34" s="90"/>
      <c r="R34" s="90"/>
    </row>
    <row r="35" spans="1:23">
      <c r="I35" s="90"/>
      <c r="K35" s="90"/>
      <c r="M35" s="90"/>
      <c r="R35" s="90"/>
    </row>
    <row r="36" spans="1:23">
      <c r="I36" s="90"/>
      <c r="K36" s="90"/>
      <c r="M36" s="90"/>
      <c r="R36" s="90"/>
    </row>
    <row r="37" spans="1:23">
      <c r="I37" s="90"/>
      <c r="K37" s="90"/>
      <c r="M37" s="90"/>
      <c r="R37" s="90"/>
    </row>
    <row r="38" spans="1:23">
      <c r="I38" s="90"/>
      <c r="K38" s="90"/>
      <c r="M38" s="90"/>
      <c r="R38" s="90"/>
    </row>
    <row r="39" spans="1:23">
      <c r="I39" s="90"/>
      <c r="K39" s="90"/>
      <c r="M39" s="90"/>
      <c r="R39" s="90"/>
    </row>
    <row r="40" spans="1:23">
      <c r="I40" s="90"/>
      <c r="K40" s="90"/>
      <c r="M40" s="90"/>
      <c r="R40" s="90"/>
    </row>
    <row r="41" spans="1:23">
      <c r="I41" s="90"/>
      <c r="K41" s="90"/>
      <c r="M41" s="90"/>
      <c r="R41" s="90"/>
    </row>
    <row r="42" spans="1:23">
      <c r="I42" s="90"/>
      <c r="K42" s="90"/>
      <c r="M42" s="90"/>
      <c r="R42" s="90"/>
    </row>
    <row r="43" spans="1:23" ht="24.75" customHeight="1">
      <c r="A43" s="85" t="s">
        <v>30</v>
      </c>
      <c r="I43" s="90"/>
      <c r="K43" s="90"/>
      <c r="M43" s="90"/>
      <c r="R43" s="90"/>
    </row>
    <row r="44" spans="1:23" ht="24.75" customHeight="1">
      <c r="B44" s="85" t="s">
        <v>31</v>
      </c>
      <c r="I44" s="90"/>
      <c r="K44" s="90"/>
      <c r="M44" s="90"/>
      <c r="R44" s="90"/>
    </row>
    <row r="45" spans="1:23" ht="24.75" customHeight="1">
      <c r="C45" s="109" t="s">
        <v>34</v>
      </c>
      <c r="D45" s="109"/>
      <c r="G45" s="224">
        <v>13</v>
      </c>
      <c r="H45" s="87">
        <v>350000</v>
      </c>
      <c r="I45" s="90"/>
      <c r="J45" s="89">
        <v>70000</v>
      </c>
      <c r="K45" s="90"/>
      <c r="L45" s="87">
        <v>350000</v>
      </c>
      <c r="M45" s="90"/>
      <c r="N45" s="89">
        <v>70000</v>
      </c>
      <c r="P45" s="108"/>
      <c r="Q45" s="88"/>
      <c r="R45" s="90"/>
      <c r="U45" s="108"/>
    </row>
    <row r="46" spans="1:23" ht="24.75" customHeight="1">
      <c r="C46" s="78" t="s">
        <v>35</v>
      </c>
      <c r="G46" s="224">
        <v>14</v>
      </c>
      <c r="H46" s="87">
        <v>411467</v>
      </c>
      <c r="I46" s="90"/>
      <c r="J46" s="89">
        <v>240954</v>
      </c>
      <c r="K46" s="90"/>
      <c r="L46" s="87">
        <v>378407</v>
      </c>
      <c r="M46" s="90"/>
      <c r="N46" s="89">
        <v>225821</v>
      </c>
      <c r="O46" s="110"/>
      <c r="P46" s="108"/>
      <c r="Q46" s="88"/>
      <c r="R46" s="90"/>
      <c r="T46" s="108"/>
      <c r="U46" s="108"/>
      <c r="W46" s="108"/>
    </row>
    <row r="47" spans="1:23" ht="23.15" customHeight="1">
      <c r="C47" s="68" t="s">
        <v>36</v>
      </c>
      <c r="G47" s="91"/>
      <c r="H47" s="87">
        <v>217</v>
      </c>
      <c r="I47" s="90"/>
      <c r="J47" s="89">
        <v>440</v>
      </c>
      <c r="K47" s="90"/>
      <c r="L47" s="87">
        <v>49</v>
      </c>
      <c r="M47" s="90"/>
      <c r="N47" s="89">
        <v>47</v>
      </c>
      <c r="P47" s="108"/>
      <c r="Q47" s="88"/>
      <c r="R47" s="90"/>
      <c r="U47" s="108"/>
    </row>
    <row r="48" spans="1:23" ht="24.75" customHeight="1">
      <c r="C48" s="78" t="s">
        <v>37</v>
      </c>
      <c r="H48" s="87">
        <v>112781</v>
      </c>
      <c r="I48" s="90"/>
      <c r="J48" s="89">
        <v>28895</v>
      </c>
      <c r="K48" s="90"/>
      <c r="L48" s="87">
        <v>84788</v>
      </c>
      <c r="M48" s="90"/>
      <c r="N48" s="89">
        <v>24507</v>
      </c>
      <c r="O48" s="108"/>
      <c r="P48" s="108"/>
      <c r="Q48" s="88"/>
      <c r="R48" s="90"/>
      <c r="U48" s="108"/>
      <c r="W48" s="108"/>
    </row>
    <row r="49" spans="1:23" ht="25.5" customHeight="1">
      <c r="C49" s="85" t="s">
        <v>32</v>
      </c>
      <c r="H49" s="98">
        <f>SUM(H45:H48)</f>
        <v>874465</v>
      </c>
      <c r="I49" s="90"/>
      <c r="J49" s="99">
        <f>SUM(J45:J48)</f>
        <v>340289</v>
      </c>
      <c r="K49" s="107"/>
      <c r="L49" s="98">
        <f>SUM(L45:L48)</f>
        <v>813244</v>
      </c>
      <c r="M49" s="107"/>
      <c r="N49" s="99">
        <f>SUM(N45:N48)</f>
        <v>320375</v>
      </c>
      <c r="R49" s="90"/>
      <c r="W49" s="108"/>
    </row>
    <row r="50" spans="1:23" ht="25.5" customHeight="1">
      <c r="B50" s="85" t="s">
        <v>33</v>
      </c>
      <c r="D50" s="85"/>
      <c r="H50" s="101"/>
      <c r="I50" s="90"/>
      <c r="J50" s="102"/>
      <c r="K50" s="107"/>
      <c r="L50" s="101"/>
      <c r="M50" s="107"/>
      <c r="N50" s="102"/>
      <c r="R50" s="90"/>
    </row>
    <row r="51" spans="1:23" ht="25.5" customHeight="1">
      <c r="A51" s="85"/>
      <c r="C51" s="68" t="s">
        <v>38</v>
      </c>
      <c r="G51" s="91"/>
      <c r="H51" s="97">
        <v>215</v>
      </c>
      <c r="I51" s="67"/>
      <c r="J51" s="96">
        <v>455</v>
      </c>
      <c r="K51" s="90"/>
      <c r="L51" s="97">
        <v>38</v>
      </c>
      <c r="M51" s="90"/>
      <c r="N51" s="96">
        <v>75</v>
      </c>
      <c r="P51" s="108"/>
      <c r="Q51" s="88"/>
      <c r="R51" s="90"/>
      <c r="U51" s="108"/>
    </row>
    <row r="52" spans="1:23" ht="25.5" customHeight="1">
      <c r="A52" s="85"/>
      <c r="C52" s="68" t="s">
        <v>154</v>
      </c>
      <c r="G52" s="225">
        <v>11</v>
      </c>
      <c r="H52" s="97">
        <v>108</v>
      </c>
      <c r="I52" s="67"/>
      <c r="J52" s="96">
        <v>0</v>
      </c>
      <c r="K52" s="90"/>
      <c r="L52" s="97">
        <v>108</v>
      </c>
      <c r="M52" s="90"/>
      <c r="N52" s="96">
        <v>0</v>
      </c>
      <c r="P52" s="108"/>
      <c r="Q52" s="88"/>
      <c r="R52" s="90"/>
      <c r="U52" s="108"/>
    </row>
    <row r="53" spans="1:23" ht="25.5" customHeight="1">
      <c r="A53" s="85"/>
      <c r="C53" s="68" t="s">
        <v>39</v>
      </c>
      <c r="G53" s="91"/>
      <c r="H53" s="97">
        <v>59606</v>
      </c>
      <c r="I53" s="67"/>
      <c r="J53" s="96">
        <v>56019</v>
      </c>
      <c r="K53" s="90"/>
      <c r="L53" s="97">
        <v>58778</v>
      </c>
      <c r="M53" s="90"/>
      <c r="N53" s="96">
        <v>55276</v>
      </c>
      <c r="P53" s="108"/>
      <c r="Q53" s="88"/>
      <c r="R53" s="90"/>
      <c r="U53" s="108"/>
    </row>
    <row r="54" spans="1:23" ht="25.5" customHeight="1">
      <c r="A54" s="85"/>
      <c r="C54" s="78" t="s">
        <v>40</v>
      </c>
      <c r="F54" s="78"/>
      <c r="H54" s="97">
        <v>1321</v>
      </c>
      <c r="I54" s="67"/>
      <c r="J54" s="96">
        <v>1321</v>
      </c>
      <c r="K54" s="90"/>
      <c r="L54" s="97">
        <v>1321</v>
      </c>
      <c r="M54" s="90"/>
      <c r="N54" s="96">
        <v>1321</v>
      </c>
      <c r="P54" s="108"/>
      <c r="Q54" s="88"/>
      <c r="R54" s="90"/>
      <c r="U54" s="108"/>
    </row>
    <row r="55" spans="1:23" ht="25.5" customHeight="1">
      <c r="C55" s="85" t="s">
        <v>41</v>
      </c>
      <c r="H55" s="98">
        <f>SUM(H51:H54)</f>
        <v>61250</v>
      </c>
      <c r="I55" s="67"/>
      <c r="J55" s="99">
        <f>SUM(J51:J54)</f>
        <v>57795</v>
      </c>
      <c r="K55" s="107"/>
      <c r="L55" s="98">
        <f>SUM(L51:L54)</f>
        <v>60245</v>
      </c>
      <c r="M55" s="107"/>
      <c r="N55" s="99">
        <f>SUM(N51:N54)</f>
        <v>56672</v>
      </c>
    </row>
    <row r="56" spans="1:23" ht="25.5" customHeight="1">
      <c r="B56" s="85" t="s">
        <v>42</v>
      </c>
      <c r="H56" s="98">
        <f>+H55+H49</f>
        <v>935715</v>
      </c>
      <c r="I56" s="67"/>
      <c r="J56" s="99">
        <f>+J55+J49</f>
        <v>398084</v>
      </c>
      <c r="K56" s="107"/>
      <c r="L56" s="98">
        <f>+L55+L49</f>
        <v>873489</v>
      </c>
      <c r="M56" s="107"/>
      <c r="N56" s="99">
        <f>+N55+N49</f>
        <v>377047</v>
      </c>
    </row>
    <row r="57" spans="1:23" ht="26.25" customHeight="1">
      <c r="B57" s="85" t="s">
        <v>43</v>
      </c>
      <c r="I57" s="67"/>
      <c r="K57" s="90"/>
      <c r="M57" s="90"/>
    </row>
    <row r="58" spans="1:23" ht="24" customHeight="1">
      <c r="C58" s="68" t="s">
        <v>44</v>
      </c>
      <c r="G58" s="91"/>
      <c r="I58" s="90"/>
      <c r="K58" s="90"/>
      <c r="M58" s="90"/>
    </row>
    <row r="59" spans="1:23" ht="24" customHeight="1">
      <c r="C59" s="68" t="s">
        <v>45</v>
      </c>
      <c r="I59" s="90"/>
      <c r="K59" s="90"/>
      <c r="M59" s="90"/>
    </row>
    <row r="60" spans="1:23" ht="24" customHeight="1">
      <c r="D60" s="68" t="s">
        <v>46</v>
      </c>
      <c r="H60" s="217">
        <v>300000</v>
      </c>
      <c r="I60" s="90"/>
      <c r="J60" s="111">
        <v>300000</v>
      </c>
      <c r="K60" s="90"/>
      <c r="L60" s="217">
        <v>300000</v>
      </c>
      <c r="M60" s="90"/>
      <c r="N60" s="111">
        <v>300000</v>
      </c>
    </row>
    <row r="61" spans="1:23" ht="24" customHeight="1">
      <c r="C61" s="68" t="s">
        <v>47</v>
      </c>
      <c r="H61" s="97"/>
      <c r="I61" s="90"/>
      <c r="J61" s="96"/>
      <c r="K61" s="67"/>
      <c r="L61" s="97"/>
      <c r="M61" s="67"/>
      <c r="N61" s="96"/>
    </row>
    <row r="62" spans="1:23" ht="24" customHeight="1">
      <c r="D62" s="68" t="s">
        <v>48</v>
      </c>
      <c r="H62" s="97">
        <v>300000</v>
      </c>
      <c r="I62" s="67"/>
      <c r="J62" s="96">
        <v>300000</v>
      </c>
      <c r="K62" s="67"/>
      <c r="L62" s="97">
        <v>300000</v>
      </c>
      <c r="M62" s="67"/>
      <c r="N62" s="96">
        <v>300000</v>
      </c>
    </row>
    <row r="63" spans="1:23" ht="24" customHeight="1">
      <c r="C63" s="68" t="s">
        <v>49</v>
      </c>
      <c r="H63" s="97">
        <f>+'CE-Conso'!G25</f>
        <v>1092894</v>
      </c>
      <c r="I63" s="67"/>
      <c r="J63" s="96">
        <v>1092894</v>
      </c>
      <c r="K63" s="67"/>
      <c r="L63" s="97">
        <f>+'CE-Separate'!G24</f>
        <v>1092894</v>
      </c>
      <c r="M63" s="67"/>
      <c r="N63" s="96">
        <v>1092894</v>
      </c>
    </row>
    <row r="64" spans="1:23" ht="21" customHeight="1">
      <c r="C64" s="68" t="s">
        <v>50</v>
      </c>
      <c r="H64" s="97"/>
      <c r="I64" s="67"/>
      <c r="J64" s="96"/>
      <c r="K64" s="67"/>
      <c r="L64" s="97"/>
      <c r="M64" s="67"/>
      <c r="N64" s="96"/>
    </row>
    <row r="65" spans="2:14" ht="21" customHeight="1">
      <c r="C65" s="68" t="s">
        <v>51</v>
      </c>
      <c r="I65" s="90"/>
      <c r="K65" s="67"/>
      <c r="L65" s="97"/>
      <c r="M65" s="67"/>
      <c r="N65" s="96"/>
    </row>
    <row r="66" spans="2:14" ht="21" customHeight="1">
      <c r="B66" s="68" t="s">
        <v>0</v>
      </c>
      <c r="D66" s="68" t="s">
        <v>52</v>
      </c>
      <c r="H66" s="97">
        <f>+'CE-Conso'!I25</f>
        <v>30000</v>
      </c>
      <c r="I66" s="67"/>
      <c r="J66" s="96">
        <v>30000</v>
      </c>
      <c r="K66" s="67"/>
      <c r="L66" s="97">
        <f>+'CE-Separate'!I24</f>
        <v>30000</v>
      </c>
      <c r="M66" s="67"/>
      <c r="N66" s="96">
        <v>30000</v>
      </c>
    </row>
    <row r="67" spans="2:14" ht="24" customHeight="1">
      <c r="C67" s="68" t="s">
        <v>53</v>
      </c>
      <c r="H67" s="97">
        <f>+'CE-Conso'!K25</f>
        <v>840519</v>
      </c>
      <c r="I67" s="67"/>
      <c r="J67" s="96">
        <f>+'CE-Conso'!K15</f>
        <v>426925</v>
      </c>
      <c r="K67" s="67"/>
      <c r="L67" s="97">
        <f>+'CE-Separate'!K24</f>
        <v>536180</v>
      </c>
      <c r="M67" s="67"/>
      <c r="N67" s="96">
        <f>+'CE-Separate'!K14</f>
        <v>298845</v>
      </c>
    </row>
    <row r="68" spans="2:14" ht="24" customHeight="1">
      <c r="C68" s="78" t="s">
        <v>54</v>
      </c>
      <c r="H68" s="97">
        <f>+'CE-Conso'!Q25</f>
        <v>-353251</v>
      </c>
      <c r="I68" s="67"/>
      <c r="J68" s="97">
        <f>+'CE-Conso'!O15</f>
        <v>-353682</v>
      </c>
      <c r="K68" s="67"/>
      <c r="L68" s="97">
        <f>+'CE-Separate'!M24</f>
        <v>431</v>
      </c>
      <c r="M68" s="67"/>
      <c r="N68" s="96">
        <v>0</v>
      </c>
    </row>
    <row r="69" spans="2:14" s="85" customFormat="1" ht="24" customHeight="1">
      <c r="C69" s="136" t="s">
        <v>55</v>
      </c>
      <c r="G69" s="112"/>
      <c r="H69" s="113">
        <f>SUM(H62:H68)</f>
        <v>1910162</v>
      </c>
      <c r="I69" s="67"/>
      <c r="J69" s="114">
        <f>SUM(J62:J68)</f>
        <v>1496137</v>
      </c>
      <c r="K69" s="100"/>
      <c r="L69" s="113">
        <f>SUM(L62:L68)</f>
        <v>1959505</v>
      </c>
      <c r="M69" s="100"/>
      <c r="N69" s="114">
        <f>SUM(N62:N68)</f>
        <v>1721739</v>
      </c>
    </row>
    <row r="70" spans="2:14" ht="24" customHeight="1">
      <c r="C70" s="68" t="s">
        <v>56</v>
      </c>
      <c r="H70" s="97">
        <f>+'CE-Conso'!U25</f>
        <v>8145</v>
      </c>
      <c r="I70" s="67"/>
      <c r="J70" s="96">
        <f>+'CE-Conso'!U15</f>
        <v>5114</v>
      </c>
      <c r="K70" s="67"/>
      <c r="L70" s="97">
        <v>0</v>
      </c>
      <c r="M70" s="67"/>
      <c r="N70" s="96">
        <v>0</v>
      </c>
    </row>
    <row r="71" spans="2:14" ht="25.5" customHeight="1">
      <c r="C71" s="85" t="s">
        <v>57</v>
      </c>
      <c r="H71" s="98">
        <f>SUM(H69:H70)</f>
        <v>1918307</v>
      </c>
      <c r="I71" s="67"/>
      <c r="J71" s="99">
        <f>SUM(J69:J70)</f>
        <v>1501251</v>
      </c>
      <c r="K71" s="107"/>
      <c r="L71" s="98">
        <f>SUM(L69:L70)</f>
        <v>1959505</v>
      </c>
      <c r="M71" s="107"/>
      <c r="N71" s="99">
        <f>SUM(N69:N70)</f>
        <v>1721739</v>
      </c>
    </row>
    <row r="72" spans="2:14" ht="25.5" customHeight="1" thickBot="1">
      <c r="B72" s="85" t="s">
        <v>58</v>
      </c>
      <c r="H72" s="222">
        <f>+H71+H56</f>
        <v>2854022</v>
      </c>
      <c r="I72" s="67"/>
      <c r="J72" s="105">
        <f>+J71+J56</f>
        <v>1899335</v>
      </c>
      <c r="K72" s="100"/>
      <c r="L72" s="222">
        <f>+L71+L56</f>
        <v>2832994</v>
      </c>
      <c r="M72" s="100"/>
      <c r="N72" s="105">
        <f>+N71+N56</f>
        <v>2098786</v>
      </c>
    </row>
    <row r="73" spans="2:14" ht="27" customHeight="1" thickTop="1">
      <c r="I73" s="115"/>
    </row>
    <row r="74" spans="2:14" ht="27" customHeight="1">
      <c r="I74" s="90"/>
      <c r="K74" s="90"/>
    </row>
    <row r="75" spans="2:14" ht="30.75" customHeight="1">
      <c r="I75" s="90"/>
      <c r="K75" s="90"/>
    </row>
  </sheetData>
  <sheetProtection formatCells="0" formatColumns="0" formatRows="0" insertColumns="0" insertRows="0" insertHyperlinks="0" deleteColumns="0" deleteRows="0" sort="0" autoFilter="0" pivotTables="0"/>
  <mergeCells count="8">
    <mergeCell ref="Q10:U10"/>
    <mergeCell ref="A1:N1"/>
    <mergeCell ref="A2:N2"/>
    <mergeCell ref="A3:N3"/>
    <mergeCell ref="L5:N5"/>
    <mergeCell ref="H5:J5"/>
    <mergeCell ref="H6:J6"/>
    <mergeCell ref="L6:N6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24543-27CF-4236-88EB-23BA2264BEB2}">
  <sheetPr>
    <tabColor rgb="FF66FFCC"/>
  </sheetPr>
  <dimension ref="A1:N86"/>
  <sheetViews>
    <sheetView view="pageBreakPreview" topLeftCell="A34" zoomScale="58" zoomScaleSheetLayoutView="58" workbookViewId="0">
      <selection activeCell="E7" sqref="E7:G7"/>
    </sheetView>
  </sheetViews>
  <sheetFormatPr defaultColWidth="9.1796875" defaultRowHeight="22.5"/>
  <cols>
    <col min="1" max="1" width="2.1796875" style="68" customWidth="1"/>
    <col min="2" max="2" width="3" style="68" customWidth="1"/>
    <col min="3" max="3" width="57.1796875" style="68" customWidth="1"/>
    <col min="4" max="4" width="6.453125" style="86" customWidth="1"/>
    <col min="5" max="5" width="15.453125" style="87" customWidth="1"/>
    <col min="6" max="6" width="1.453125" style="115" customWidth="1"/>
    <col min="7" max="7" width="15.6328125" style="87" customWidth="1"/>
    <col min="8" max="8" width="1.1796875" style="115" customWidth="1"/>
    <col min="9" max="9" width="15.453125" style="87" customWidth="1"/>
    <col min="10" max="10" width="1.54296875" style="115" customWidth="1"/>
    <col min="11" max="11" width="16.08984375" style="87" customWidth="1"/>
    <col min="12" max="12" width="9.453125" style="68" customWidth="1"/>
    <col min="13" max="13" width="14.81640625" style="68" bestFit="1" customWidth="1"/>
    <col min="14" max="16384" width="9.1796875" style="68"/>
  </cols>
  <sheetData>
    <row r="1" spans="1:14" s="85" customFormat="1" ht="28.5" customHeight="1">
      <c r="A1" s="239" t="s">
        <v>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4" s="85" customFormat="1">
      <c r="A2" s="240" t="s">
        <v>185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4" s="85" customFormat="1">
      <c r="A3" s="234" t="s">
        <v>174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4" s="85" customFormat="1">
      <c r="A4" s="209"/>
      <c r="B4" s="209"/>
      <c r="C4" s="209"/>
      <c r="D4" s="212"/>
      <c r="E4" s="69"/>
      <c r="F4" s="178"/>
      <c r="G4" s="69"/>
      <c r="H4" s="178"/>
      <c r="I4" s="179"/>
      <c r="J4" s="178"/>
      <c r="K4" s="137" t="s">
        <v>3</v>
      </c>
    </row>
    <row r="5" spans="1:14" s="85" customFormat="1">
      <c r="A5" s="209"/>
      <c r="B5" s="209"/>
      <c r="C5" s="209"/>
      <c r="D5" s="212"/>
      <c r="E5" s="69"/>
      <c r="F5" s="178"/>
      <c r="G5" s="69"/>
      <c r="H5" s="178"/>
      <c r="I5" s="179"/>
      <c r="J5" s="178"/>
      <c r="K5" s="138" t="s">
        <v>5</v>
      </c>
    </row>
    <row r="6" spans="1:14" s="85" customFormat="1">
      <c r="A6" s="209"/>
      <c r="B6" s="209"/>
      <c r="C6" s="209"/>
      <c r="D6" s="212"/>
      <c r="E6" s="69"/>
      <c r="F6" s="178"/>
      <c r="G6" s="69"/>
      <c r="H6" s="178"/>
      <c r="I6" s="179"/>
      <c r="J6" s="178"/>
      <c r="K6" s="124" t="s">
        <v>2</v>
      </c>
    </row>
    <row r="7" spans="1:14" s="85" customFormat="1">
      <c r="A7" s="72"/>
      <c r="B7" s="72"/>
      <c r="C7" s="72"/>
      <c r="D7" s="215"/>
      <c r="E7" s="241" t="s">
        <v>6</v>
      </c>
      <c r="F7" s="241"/>
      <c r="G7" s="241"/>
      <c r="H7" s="213"/>
      <c r="I7" s="242" t="s">
        <v>59</v>
      </c>
      <c r="J7" s="242"/>
      <c r="K7" s="242"/>
    </row>
    <row r="8" spans="1:14" s="85" customFormat="1">
      <c r="A8" s="130"/>
      <c r="B8" s="130"/>
      <c r="C8" s="130"/>
      <c r="D8" s="216"/>
      <c r="E8" s="237" t="s">
        <v>8</v>
      </c>
      <c r="F8" s="237"/>
      <c r="G8" s="237"/>
      <c r="H8" s="214"/>
      <c r="I8" s="238" t="s">
        <v>8</v>
      </c>
      <c r="J8" s="238"/>
      <c r="K8" s="238"/>
    </row>
    <row r="9" spans="1:14">
      <c r="A9" s="180"/>
      <c r="B9" s="180"/>
      <c r="C9" s="180"/>
      <c r="D9" s="74" t="s">
        <v>9</v>
      </c>
      <c r="E9" s="132" t="s">
        <v>173</v>
      </c>
      <c r="F9" s="139"/>
      <c r="G9" s="132" t="s">
        <v>175</v>
      </c>
      <c r="H9" s="139"/>
      <c r="I9" s="132" t="s">
        <v>173</v>
      </c>
      <c r="J9" s="139"/>
      <c r="K9" s="132" t="s">
        <v>175</v>
      </c>
    </row>
    <row r="10" spans="1:14" ht="6" customHeight="1">
      <c r="C10" s="85"/>
      <c r="E10" s="80"/>
      <c r="F10" s="181"/>
      <c r="G10" s="80"/>
      <c r="H10" s="181"/>
      <c r="I10" s="80"/>
      <c r="J10" s="181"/>
      <c r="K10" s="182"/>
    </row>
    <row r="11" spans="1:14">
      <c r="A11" s="140" t="s">
        <v>60</v>
      </c>
      <c r="C11" s="85"/>
      <c r="E11" s="80"/>
      <c r="F11" s="181"/>
      <c r="G11" s="80"/>
      <c r="H11" s="181"/>
      <c r="I11" s="80"/>
      <c r="J11" s="181"/>
      <c r="K11" s="182"/>
    </row>
    <row r="12" spans="1:14" ht="23">
      <c r="B12" s="78" t="s">
        <v>61</v>
      </c>
      <c r="E12" s="231">
        <v>1143407</v>
      </c>
      <c r="F12" s="3"/>
      <c r="G12" s="231">
        <v>513640</v>
      </c>
      <c r="H12" s="3"/>
      <c r="I12" s="231">
        <v>898277</v>
      </c>
      <c r="J12" s="3"/>
      <c r="K12" s="231">
        <v>432078</v>
      </c>
      <c r="M12" s="88"/>
      <c r="N12" s="88"/>
    </row>
    <row r="13" spans="1:14" ht="23">
      <c r="B13" s="78" t="s">
        <v>62</v>
      </c>
      <c r="E13" s="231">
        <v>10</v>
      </c>
      <c r="F13" s="3"/>
      <c r="G13" s="231">
        <v>32</v>
      </c>
      <c r="H13" s="3"/>
      <c r="I13" s="231">
        <v>306</v>
      </c>
      <c r="J13" s="3"/>
      <c r="K13" s="231">
        <v>457</v>
      </c>
      <c r="L13" s="88"/>
      <c r="M13" s="183"/>
      <c r="N13" s="88"/>
    </row>
    <row r="14" spans="1:14" ht="23">
      <c r="B14" s="68" t="s">
        <v>63</v>
      </c>
      <c r="E14" s="7">
        <v>6688</v>
      </c>
      <c r="F14" s="3"/>
      <c r="G14" s="7">
        <v>6540</v>
      </c>
      <c r="H14" s="3"/>
      <c r="I14" s="7">
        <v>6288</v>
      </c>
      <c r="J14" s="3"/>
      <c r="K14" s="7">
        <v>6125</v>
      </c>
      <c r="M14" s="97"/>
      <c r="N14" s="88"/>
    </row>
    <row r="15" spans="1:14" s="140" customFormat="1">
      <c r="A15" s="68"/>
      <c r="B15" s="140" t="s">
        <v>64</v>
      </c>
      <c r="D15" s="184"/>
      <c r="E15" s="185">
        <f>SUM(E12:E14)</f>
        <v>1150105</v>
      </c>
      <c r="F15" s="90"/>
      <c r="G15" s="185">
        <f>SUM(G12:G14)</f>
        <v>520212</v>
      </c>
      <c r="H15" s="90"/>
      <c r="I15" s="185">
        <f>SUM(I12:I14)</f>
        <v>904871</v>
      </c>
      <c r="J15" s="90"/>
      <c r="K15" s="185">
        <f>SUM(K12:K14)</f>
        <v>438660</v>
      </c>
    </row>
    <row r="16" spans="1:14" s="140" customFormat="1">
      <c r="A16" s="140" t="s">
        <v>65</v>
      </c>
      <c r="D16" s="184"/>
      <c r="E16" s="186"/>
      <c r="F16" s="187"/>
      <c r="G16" s="186"/>
      <c r="H16" s="187"/>
      <c r="I16" s="186"/>
      <c r="J16" s="187"/>
      <c r="K16" s="186"/>
    </row>
    <row r="17" spans="1:14">
      <c r="A17" s="140"/>
      <c r="B17" s="78" t="s">
        <v>66</v>
      </c>
      <c r="E17" s="183">
        <v>486875</v>
      </c>
      <c r="F17" s="90"/>
      <c r="G17" s="183">
        <v>330582</v>
      </c>
      <c r="H17" s="90"/>
      <c r="I17" s="183">
        <v>403957</v>
      </c>
      <c r="J17" s="90"/>
      <c r="K17" s="183">
        <v>295650</v>
      </c>
      <c r="M17" s="188"/>
      <c r="N17" s="88"/>
    </row>
    <row r="18" spans="1:14">
      <c r="B18" s="68" t="s">
        <v>67</v>
      </c>
      <c r="E18" s="97">
        <v>54481</v>
      </c>
      <c r="F18" s="67"/>
      <c r="G18" s="97">
        <v>37939</v>
      </c>
      <c r="H18" s="67"/>
      <c r="I18" s="97">
        <v>42710</v>
      </c>
      <c r="J18" s="67"/>
      <c r="K18" s="97">
        <v>28562</v>
      </c>
      <c r="M18" s="189"/>
      <c r="N18" s="88"/>
    </row>
    <row r="19" spans="1:14">
      <c r="B19" s="77" t="s">
        <v>68</v>
      </c>
      <c r="D19" s="91"/>
      <c r="E19" s="190">
        <v>778</v>
      </c>
      <c r="F19" s="67"/>
      <c r="G19" s="190">
        <v>144</v>
      </c>
      <c r="H19" s="67"/>
      <c r="I19" s="190">
        <v>768</v>
      </c>
      <c r="J19" s="67"/>
      <c r="K19" s="190">
        <v>121</v>
      </c>
      <c r="M19" s="188"/>
      <c r="N19" s="88"/>
    </row>
    <row r="20" spans="1:14" s="140" customFormat="1">
      <c r="A20" s="191"/>
      <c r="B20" s="140" t="s">
        <v>69</v>
      </c>
      <c r="D20" s="192"/>
      <c r="E20" s="185">
        <f>SUM(E17:E19)</f>
        <v>542134</v>
      </c>
      <c r="F20" s="187"/>
      <c r="G20" s="185">
        <f>SUM(G17:G19)</f>
        <v>368665</v>
      </c>
      <c r="H20" s="187"/>
      <c r="I20" s="185">
        <f>SUM(I17:I19)</f>
        <v>447435</v>
      </c>
      <c r="J20" s="187"/>
      <c r="K20" s="185">
        <f>SUM(K17:K19)</f>
        <v>324333</v>
      </c>
    </row>
    <row r="21" spans="1:14" ht="24.75" customHeight="1">
      <c r="A21" s="140" t="s">
        <v>70</v>
      </c>
      <c r="B21" s="85"/>
      <c r="E21" s="101">
        <f>+E15-E20</f>
        <v>607971</v>
      </c>
      <c r="F21" s="100"/>
      <c r="G21" s="101">
        <f>+G15-G20</f>
        <v>151547</v>
      </c>
      <c r="H21" s="100"/>
      <c r="I21" s="101">
        <f>+I15-I20</f>
        <v>457436</v>
      </c>
      <c r="J21" s="100"/>
      <c r="K21" s="101">
        <f>+K15-K20</f>
        <v>114327</v>
      </c>
    </row>
    <row r="22" spans="1:14" ht="24.75" customHeight="1">
      <c r="A22" s="78" t="s">
        <v>71</v>
      </c>
      <c r="B22" s="85"/>
      <c r="D22" s="226">
        <v>16</v>
      </c>
      <c r="E22" s="97">
        <v>-121653</v>
      </c>
      <c r="F22" s="100"/>
      <c r="G22" s="97">
        <v>-30621</v>
      </c>
      <c r="H22" s="100"/>
      <c r="I22" s="97">
        <v>-91510</v>
      </c>
      <c r="J22" s="100"/>
      <c r="K22" s="97">
        <v>-22819</v>
      </c>
      <c r="L22" s="88"/>
      <c r="M22" s="88"/>
      <c r="N22" s="88"/>
    </row>
    <row r="23" spans="1:14" ht="24.75" customHeight="1">
      <c r="A23" s="141" t="s">
        <v>72</v>
      </c>
      <c r="B23" s="85"/>
      <c r="E23" s="113">
        <f>SUM(E21:E22)</f>
        <v>486318</v>
      </c>
      <c r="F23" s="100"/>
      <c r="G23" s="113">
        <f>SUM(G21:G22)</f>
        <v>120926</v>
      </c>
      <c r="H23" s="100"/>
      <c r="I23" s="113">
        <f>SUM(I21:I22)</f>
        <v>365926</v>
      </c>
      <c r="J23" s="100"/>
      <c r="K23" s="113">
        <f>SUM(K21:K22)</f>
        <v>91508</v>
      </c>
    </row>
    <row r="24" spans="1:14">
      <c r="A24" s="142" t="s">
        <v>73</v>
      </c>
      <c r="B24" s="85"/>
      <c r="D24" s="193"/>
      <c r="E24" s="186"/>
      <c r="F24" s="187"/>
      <c r="G24" s="186"/>
      <c r="H24" s="187"/>
      <c r="I24" s="186"/>
      <c r="J24" s="187"/>
      <c r="K24" s="186"/>
    </row>
    <row r="25" spans="1:14">
      <c r="B25" s="142" t="s">
        <v>159</v>
      </c>
      <c r="D25" s="193"/>
      <c r="E25" s="97"/>
      <c r="F25" s="100"/>
      <c r="G25" s="101"/>
      <c r="H25" s="100"/>
      <c r="I25" s="97"/>
      <c r="J25" s="100"/>
      <c r="K25" s="97"/>
    </row>
    <row r="26" spans="1:14">
      <c r="A26" s="142"/>
      <c r="B26" s="142"/>
      <c r="C26" s="142" t="s">
        <v>160</v>
      </c>
      <c r="D26" s="193"/>
      <c r="E26" s="97"/>
      <c r="F26" s="67"/>
      <c r="G26" s="97"/>
      <c r="H26" s="67"/>
      <c r="I26" s="97"/>
      <c r="J26" s="67"/>
      <c r="K26" s="97"/>
    </row>
    <row r="27" spans="1:14">
      <c r="A27" s="142"/>
      <c r="B27" s="142"/>
      <c r="C27" s="201" t="s">
        <v>157</v>
      </c>
      <c r="D27" s="193"/>
      <c r="E27" s="97"/>
      <c r="F27" s="67"/>
      <c r="G27" s="97"/>
      <c r="H27" s="67"/>
      <c r="I27" s="97"/>
      <c r="J27" s="67"/>
      <c r="K27" s="97"/>
    </row>
    <row r="28" spans="1:14">
      <c r="A28" s="142"/>
      <c r="B28" s="142"/>
      <c r="C28" s="201" t="s">
        <v>156</v>
      </c>
      <c r="D28" s="193"/>
      <c r="E28" s="190">
        <v>181</v>
      </c>
      <c r="F28" s="67"/>
      <c r="G28" s="190">
        <v>0</v>
      </c>
      <c r="H28" s="67"/>
      <c r="I28" s="190">
        <v>181</v>
      </c>
      <c r="J28" s="67"/>
      <c r="K28" s="190">
        <v>0</v>
      </c>
      <c r="M28" s="227"/>
    </row>
    <row r="29" spans="1:14">
      <c r="A29" s="142"/>
      <c r="B29" s="144" t="s">
        <v>74</v>
      </c>
      <c r="C29" s="145"/>
      <c r="D29" s="193"/>
      <c r="E29" s="97"/>
      <c r="F29" s="67"/>
      <c r="G29" s="97"/>
      <c r="H29" s="67"/>
      <c r="I29" s="97"/>
      <c r="J29" s="67"/>
      <c r="K29" s="97"/>
      <c r="M29" s="88"/>
    </row>
    <row r="30" spans="1:14">
      <c r="A30" s="142"/>
      <c r="B30" s="146"/>
      <c r="C30" s="144" t="s">
        <v>161</v>
      </c>
      <c r="D30" s="193"/>
      <c r="E30" s="194">
        <f>SUM(E28:E28)</f>
        <v>181</v>
      </c>
      <c r="F30" s="187"/>
      <c r="G30" s="194">
        <f>SUM(G28:G28)</f>
        <v>0</v>
      </c>
      <c r="H30" s="187"/>
      <c r="I30" s="194">
        <f>SUM(I28:I28)</f>
        <v>181</v>
      </c>
      <c r="J30" s="187"/>
      <c r="K30" s="194">
        <f>SUM(K28:K28)</f>
        <v>0</v>
      </c>
      <c r="M30" s="88"/>
    </row>
    <row r="31" spans="1:14" s="140" customFormat="1">
      <c r="A31" s="142" t="s">
        <v>75</v>
      </c>
      <c r="B31" s="146"/>
      <c r="D31" s="195"/>
    </row>
    <row r="32" spans="1:14" s="140" customFormat="1">
      <c r="A32" s="142"/>
      <c r="B32" s="147" t="s">
        <v>76</v>
      </c>
      <c r="D32" s="195"/>
      <c r="E32" s="186">
        <f>+E30</f>
        <v>181</v>
      </c>
      <c r="F32" s="187"/>
      <c r="G32" s="186">
        <f>+G30</f>
        <v>0</v>
      </c>
      <c r="H32" s="187"/>
      <c r="I32" s="186">
        <f>+I30</f>
        <v>181</v>
      </c>
      <c r="J32" s="187"/>
      <c r="K32" s="186">
        <f>+K30</f>
        <v>0</v>
      </c>
    </row>
    <row r="33" spans="1:11" ht="23" thickBot="1">
      <c r="A33" s="142" t="s">
        <v>77</v>
      </c>
      <c r="E33" s="196">
        <f>+E23+E32</f>
        <v>486499</v>
      </c>
      <c r="F33" s="187"/>
      <c r="G33" s="196">
        <f>+G23+G32</f>
        <v>120926</v>
      </c>
      <c r="H33" s="187"/>
      <c r="I33" s="196">
        <f>+I23+I32</f>
        <v>366107</v>
      </c>
      <c r="J33" s="187"/>
      <c r="K33" s="196">
        <f>+K23+K32</f>
        <v>91508</v>
      </c>
    </row>
    <row r="34" spans="1:11" ht="23" thickTop="1">
      <c r="A34" s="85"/>
      <c r="E34" s="186"/>
      <c r="F34" s="90"/>
      <c r="H34" s="90"/>
      <c r="I34" s="186"/>
      <c r="J34" s="90"/>
      <c r="K34" s="186"/>
    </row>
    <row r="35" spans="1:11">
      <c r="A35" s="148" t="s">
        <v>182</v>
      </c>
      <c r="B35" s="149"/>
      <c r="C35" s="149"/>
      <c r="E35" s="186"/>
      <c r="F35" s="90"/>
      <c r="H35" s="90"/>
      <c r="I35" s="186"/>
      <c r="J35" s="90"/>
      <c r="K35" s="186"/>
    </row>
    <row r="36" spans="1:11">
      <c r="A36" s="150"/>
      <c r="B36" s="149" t="s">
        <v>78</v>
      </c>
      <c r="C36" s="151"/>
      <c r="E36" s="197">
        <f>+E38-E37</f>
        <v>484283</v>
      </c>
      <c r="F36" s="90"/>
      <c r="G36" s="197">
        <f>+G38-G37</f>
        <v>120401</v>
      </c>
      <c r="H36" s="90"/>
      <c r="I36" s="186"/>
      <c r="J36" s="90"/>
      <c r="K36" s="186"/>
    </row>
    <row r="37" spans="1:11">
      <c r="A37" s="150"/>
      <c r="B37" s="149" t="s">
        <v>56</v>
      </c>
      <c r="C37" s="149"/>
      <c r="E37" s="197">
        <v>2035</v>
      </c>
      <c r="F37" s="90"/>
      <c r="G37" s="197">
        <v>525</v>
      </c>
      <c r="H37" s="90"/>
      <c r="I37" s="186"/>
      <c r="J37" s="90"/>
      <c r="K37" s="186"/>
    </row>
    <row r="38" spans="1:11" s="85" customFormat="1" ht="23" thickBot="1">
      <c r="A38" s="147"/>
      <c r="B38" s="152"/>
      <c r="C38" s="153" t="s">
        <v>79</v>
      </c>
      <c r="D38" s="112"/>
      <c r="E38" s="196">
        <f>+E23</f>
        <v>486318</v>
      </c>
      <c r="F38" s="189"/>
      <c r="G38" s="196">
        <f>+G23</f>
        <v>120926</v>
      </c>
      <c r="H38" s="189"/>
      <c r="I38" s="186"/>
      <c r="J38" s="107"/>
      <c r="K38" s="186"/>
    </row>
    <row r="39" spans="1:11" ht="15.75" customHeight="1" thickTop="1">
      <c r="A39" s="148"/>
      <c r="B39" s="152"/>
      <c r="C39" s="152"/>
      <c r="D39" s="152"/>
      <c r="E39" s="186"/>
      <c r="F39" s="90"/>
      <c r="H39" s="90"/>
      <c r="I39" s="186"/>
      <c r="J39" s="90"/>
      <c r="K39" s="186"/>
    </row>
    <row r="40" spans="1:11">
      <c r="A40" s="148" t="s">
        <v>80</v>
      </c>
      <c r="B40" s="149"/>
      <c r="C40" s="149"/>
      <c r="E40" s="186"/>
      <c r="F40" s="90"/>
      <c r="H40" s="90"/>
      <c r="I40" s="186"/>
      <c r="J40" s="90"/>
      <c r="K40" s="186"/>
    </row>
    <row r="41" spans="1:11">
      <c r="A41" s="150"/>
      <c r="B41" s="149" t="s">
        <v>78</v>
      </c>
      <c r="C41" s="151"/>
      <c r="E41" s="197">
        <f>+E43-E42</f>
        <v>484464</v>
      </c>
      <c r="F41" s="90"/>
      <c r="G41" s="197">
        <f>+G43-G42</f>
        <v>120401</v>
      </c>
      <c r="H41" s="90"/>
      <c r="I41" s="186"/>
      <c r="J41" s="90"/>
      <c r="K41" s="186"/>
    </row>
    <row r="42" spans="1:11">
      <c r="A42" s="150"/>
      <c r="B42" s="149" t="s">
        <v>56</v>
      </c>
      <c r="C42" s="149"/>
      <c r="E42" s="197">
        <v>2035</v>
      </c>
      <c r="F42" s="90"/>
      <c r="G42" s="197">
        <v>525</v>
      </c>
      <c r="H42" s="90"/>
      <c r="I42" s="186"/>
      <c r="J42" s="90"/>
      <c r="K42" s="186"/>
    </row>
    <row r="43" spans="1:11" s="85" customFormat="1" ht="23" thickBot="1">
      <c r="A43" s="147"/>
      <c r="B43" s="152"/>
      <c r="C43" s="153" t="s">
        <v>79</v>
      </c>
      <c r="D43" s="112"/>
      <c r="E43" s="196">
        <f>+E33</f>
        <v>486499</v>
      </c>
      <c r="F43" s="189"/>
      <c r="G43" s="196">
        <f>+G33</f>
        <v>120926</v>
      </c>
      <c r="H43" s="189"/>
      <c r="I43" s="186"/>
      <c r="J43" s="107"/>
      <c r="K43" s="186"/>
    </row>
    <row r="44" spans="1:11" ht="12" customHeight="1" thickTop="1">
      <c r="A44" s="147"/>
      <c r="B44" s="152"/>
      <c r="C44" s="152"/>
      <c r="E44" s="186"/>
      <c r="F44" s="189"/>
      <c r="G44" s="198"/>
      <c r="H44" s="189"/>
      <c r="I44" s="186"/>
      <c r="J44" s="90"/>
      <c r="K44" s="186"/>
    </row>
    <row r="45" spans="1:11">
      <c r="A45" s="68" t="s">
        <v>81</v>
      </c>
      <c r="D45" s="91"/>
      <c r="E45" s="199">
        <f>+E36/BS!H62</f>
        <v>1.6142766666666666</v>
      </c>
      <c r="F45" s="90"/>
      <c r="G45" s="90">
        <f>+G36/BS!J62</f>
        <v>0.40133666666666667</v>
      </c>
      <c r="H45" s="90"/>
      <c r="I45" s="199">
        <f>+ROUND(I23/BS!J62,2)</f>
        <v>1.22</v>
      </c>
      <c r="J45" s="199"/>
      <c r="K45" s="199">
        <f>+K23/BS!N62</f>
        <v>0.30502666666666667</v>
      </c>
    </row>
    <row r="46" spans="1:11">
      <c r="F46" s="88"/>
      <c r="H46" s="88"/>
      <c r="J46" s="88"/>
    </row>
    <row r="47" spans="1:11">
      <c r="F47" s="88"/>
      <c r="H47" s="88"/>
      <c r="J47" s="88"/>
    </row>
    <row r="48" spans="1:11">
      <c r="F48" s="88"/>
      <c r="H48" s="88"/>
      <c r="J48" s="88"/>
    </row>
    <row r="49" spans="1:10">
      <c r="F49" s="88"/>
      <c r="H49" s="88"/>
      <c r="J49" s="88"/>
    </row>
    <row r="50" spans="1:10">
      <c r="F50" s="88"/>
      <c r="H50" s="88"/>
      <c r="J50" s="88"/>
    </row>
    <row r="51" spans="1:10">
      <c r="F51" s="88"/>
      <c r="H51" s="88"/>
      <c r="J51" s="88"/>
    </row>
    <row r="52" spans="1:10">
      <c r="F52" s="88"/>
      <c r="H52" s="88"/>
      <c r="J52" s="88"/>
    </row>
    <row r="53" spans="1:10">
      <c r="F53" s="88"/>
      <c r="H53" s="88"/>
      <c r="J53" s="88"/>
    </row>
    <row r="54" spans="1:10" ht="44.25" customHeight="1">
      <c r="D54" s="200"/>
      <c r="F54" s="88"/>
      <c r="H54" s="88"/>
      <c r="J54" s="88"/>
    </row>
    <row r="55" spans="1:10" ht="27" customHeight="1">
      <c r="B55" s="78"/>
      <c r="C55" s="78"/>
      <c r="D55" s="78"/>
      <c r="F55" s="88"/>
      <c r="H55" s="88"/>
      <c r="J55" s="88"/>
    </row>
    <row r="56" spans="1:10" ht="27" customHeight="1">
      <c r="B56" s="78"/>
      <c r="C56" s="78"/>
      <c r="D56" s="78"/>
      <c r="F56" s="88"/>
      <c r="H56" s="88"/>
      <c r="J56" s="88"/>
    </row>
    <row r="57" spans="1:10">
      <c r="A57" s="78"/>
      <c r="B57" s="78"/>
      <c r="C57" s="78"/>
      <c r="D57" s="78"/>
      <c r="F57" s="88"/>
      <c r="H57" s="88"/>
      <c r="J57" s="88"/>
    </row>
    <row r="58" spans="1:10">
      <c r="A58" s="78"/>
      <c r="B58" s="78"/>
      <c r="C58" s="78"/>
      <c r="D58" s="78"/>
      <c r="F58" s="88"/>
      <c r="H58" s="88"/>
      <c r="J58" s="88"/>
    </row>
    <row r="59" spans="1:10">
      <c r="A59" s="78"/>
      <c r="B59" s="78"/>
      <c r="C59" s="78"/>
      <c r="D59" s="78"/>
      <c r="F59" s="88"/>
      <c r="H59" s="88"/>
      <c r="J59" s="88"/>
    </row>
    <row r="60" spans="1:10">
      <c r="A60" s="78"/>
      <c r="B60" s="78"/>
      <c r="C60" s="78"/>
      <c r="D60" s="78"/>
      <c r="F60" s="88"/>
      <c r="H60" s="88"/>
      <c r="J60" s="88"/>
    </row>
    <row r="61" spans="1:10">
      <c r="A61" s="78"/>
      <c r="B61" s="78"/>
      <c r="C61" s="78"/>
      <c r="D61" s="78"/>
      <c r="F61" s="88"/>
      <c r="H61" s="88"/>
      <c r="J61" s="88"/>
    </row>
    <row r="62" spans="1:10">
      <c r="A62" s="78"/>
      <c r="B62" s="78"/>
      <c r="C62" s="78"/>
      <c r="D62" s="78"/>
      <c r="F62" s="88"/>
      <c r="H62" s="88"/>
      <c r="J62" s="88"/>
    </row>
    <row r="63" spans="1:10">
      <c r="A63" s="78"/>
      <c r="B63" s="78"/>
      <c r="C63" s="78"/>
      <c r="D63" s="78"/>
      <c r="F63" s="88"/>
      <c r="H63" s="88"/>
      <c r="J63" s="88"/>
    </row>
    <row r="64" spans="1:10">
      <c r="A64" s="201"/>
      <c r="B64" s="201"/>
      <c r="C64" s="201"/>
      <c r="D64" s="201"/>
      <c r="F64" s="88"/>
      <c r="H64" s="88"/>
      <c r="J64" s="88"/>
    </row>
    <row r="65" spans="1:11">
      <c r="A65" s="201"/>
      <c r="B65" s="201"/>
      <c r="C65" s="201"/>
      <c r="D65" s="201"/>
      <c r="F65" s="88"/>
      <c r="H65" s="88"/>
      <c r="J65" s="88"/>
    </row>
    <row r="66" spans="1:11">
      <c r="A66" s="201"/>
      <c r="B66" s="201"/>
      <c r="C66" s="201"/>
      <c r="D66" s="201"/>
      <c r="F66" s="88"/>
      <c r="H66" s="88"/>
      <c r="J66" s="88"/>
    </row>
    <row r="67" spans="1:11">
      <c r="A67" s="201"/>
      <c r="B67" s="201"/>
      <c r="C67" s="201"/>
      <c r="D67" s="201"/>
      <c r="F67" s="88"/>
      <c r="H67" s="88"/>
      <c r="J67" s="88"/>
    </row>
    <row r="68" spans="1:11">
      <c r="A68" s="201"/>
      <c r="B68" s="201"/>
      <c r="C68" s="201"/>
      <c r="D68" s="201"/>
      <c r="F68" s="88"/>
      <c r="H68" s="88"/>
      <c r="J68" s="88"/>
    </row>
    <row r="69" spans="1:11">
      <c r="A69" s="201"/>
      <c r="B69" s="201"/>
      <c r="C69" s="201"/>
      <c r="D69" s="201"/>
      <c r="F69" s="88"/>
      <c r="H69" s="88"/>
      <c r="J69" s="88"/>
    </row>
    <row r="70" spans="1:11">
      <c r="A70" s="201"/>
      <c r="B70" s="201"/>
      <c r="C70" s="201"/>
      <c r="D70" s="201"/>
      <c r="F70" s="88"/>
      <c r="H70" s="88"/>
      <c r="J70" s="88"/>
    </row>
    <row r="71" spans="1:11">
      <c r="A71" s="201"/>
      <c r="B71" s="201"/>
      <c r="C71" s="201"/>
      <c r="D71" s="201"/>
      <c r="F71" s="88"/>
      <c r="H71" s="88"/>
      <c r="J71" s="88"/>
    </row>
    <row r="72" spans="1:11">
      <c r="A72" s="201"/>
      <c r="B72" s="201"/>
      <c r="C72" s="201"/>
      <c r="D72" s="201"/>
      <c r="F72" s="88"/>
      <c r="H72" s="88"/>
      <c r="J72" s="88"/>
    </row>
    <row r="73" spans="1:11">
      <c r="A73" s="201"/>
      <c r="B73" s="201"/>
      <c r="C73" s="201"/>
      <c r="D73" s="201"/>
      <c r="F73" s="88"/>
      <c r="H73" s="88"/>
      <c r="J73" s="88"/>
    </row>
    <row r="74" spans="1:11">
      <c r="A74" s="201"/>
      <c r="B74" s="201"/>
      <c r="C74" s="201"/>
      <c r="D74" s="201"/>
      <c r="F74" s="88"/>
      <c r="H74" s="88"/>
      <c r="J74" s="88"/>
    </row>
    <row r="75" spans="1:11">
      <c r="A75" s="201"/>
      <c r="B75" s="201"/>
      <c r="C75" s="201"/>
      <c r="D75" s="201"/>
      <c r="F75" s="88"/>
      <c r="H75" s="88"/>
      <c r="J75" s="88"/>
    </row>
    <row r="76" spans="1:11">
      <c r="A76" s="201"/>
      <c r="B76" s="201"/>
      <c r="C76" s="201"/>
      <c r="D76" s="201"/>
      <c r="E76" s="202"/>
      <c r="F76" s="203"/>
      <c r="G76" s="202"/>
      <c r="H76" s="203"/>
      <c r="I76" s="202"/>
      <c r="J76" s="203"/>
      <c r="K76" s="202"/>
    </row>
    <row r="77" spans="1:11">
      <c r="A77" s="201"/>
      <c r="B77" s="201"/>
      <c r="C77" s="201"/>
      <c r="D77" s="201"/>
      <c r="E77" s="202"/>
      <c r="F77" s="203"/>
      <c r="G77" s="202"/>
      <c r="H77" s="203"/>
      <c r="I77" s="202"/>
      <c r="J77" s="203"/>
      <c r="K77" s="202"/>
    </row>
    <row r="78" spans="1:11">
      <c r="A78" s="201"/>
      <c r="B78" s="201"/>
      <c r="C78" s="201"/>
      <c r="D78" s="201"/>
      <c r="E78" s="202"/>
      <c r="F78" s="203"/>
      <c r="G78" s="202"/>
      <c r="H78" s="203"/>
      <c r="I78" s="202"/>
      <c r="J78" s="203"/>
      <c r="K78" s="202"/>
    </row>
    <row r="79" spans="1:11">
      <c r="A79" s="201"/>
      <c r="B79" s="201"/>
      <c r="C79" s="201"/>
      <c r="D79" s="201"/>
      <c r="E79" s="202"/>
      <c r="F79" s="203"/>
      <c r="G79" s="202"/>
      <c r="H79" s="203"/>
      <c r="I79" s="202"/>
      <c r="J79" s="203"/>
      <c r="K79" s="202"/>
    </row>
    <row r="80" spans="1:11">
      <c r="A80" s="201"/>
      <c r="B80" s="201"/>
      <c r="C80" s="201"/>
      <c r="D80" s="201"/>
      <c r="E80" s="202"/>
      <c r="F80" s="203"/>
      <c r="G80" s="202"/>
      <c r="H80" s="203"/>
      <c r="I80" s="202"/>
      <c r="J80" s="203"/>
      <c r="K80" s="202"/>
    </row>
    <row r="81" spans="1:11">
      <c r="A81" s="201"/>
      <c r="B81" s="201"/>
      <c r="C81" s="201"/>
      <c r="D81" s="201"/>
      <c r="E81" s="202"/>
      <c r="F81" s="203"/>
      <c r="G81" s="202"/>
      <c r="H81" s="203"/>
      <c r="I81" s="202"/>
      <c r="J81" s="203"/>
      <c r="K81" s="202"/>
    </row>
    <row r="82" spans="1:11">
      <c r="A82" s="201"/>
      <c r="B82" s="201"/>
      <c r="C82" s="201"/>
      <c r="D82" s="201"/>
      <c r="E82" s="202"/>
      <c r="F82" s="203"/>
      <c r="G82" s="202"/>
      <c r="H82" s="203"/>
      <c r="I82" s="202"/>
      <c r="J82" s="203"/>
      <c r="K82" s="202"/>
    </row>
    <row r="83" spans="1:11">
      <c r="A83" s="201"/>
      <c r="B83" s="201"/>
      <c r="C83" s="201"/>
      <c r="D83" s="201"/>
      <c r="E83" s="202"/>
      <c r="F83" s="203"/>
      <c r="G83" s="202"/>
      <c r="H83" s="203"/>
      <c r="I83" s="202"/>
      <c r="J83" s="203"/>
      <c r="K83" s="202"/>
    </row>
    <row r="84" spans="1:11">
      <c r="A84" s="201"/>
      <c r="B84" s="201"/>
      <c r="C84" s="201"/>
      <c r="D84" s="201"/>
      <c r="E84" s="202"/>
      <c r="F84" s="203"/>
      <c r="G84" s="202"/>
      <c r="H84" s="203"/>
      <c r="I84" s="202"/>
      <c r="J84" s="203"/>
      <c r="K84" s="202"/>
    </row>
    <row r="85" spans="1:11">
      <c r="A85" s="201"/>
      <c r="B85" s="201"/>
      <c r="C85" s="201"/>
      <c r="D85" s="201"/>
      <c r="E85" s="202"/>
      <c r="F85" s="203"/>
      <c r="G85" s="202"/>
      <c r="H85" s="203"/>
      <c r="I85" s="202"/>
      <c r="J85" s="203"/>
      <c r="K85" s="202"/>
    </row>
    <row r="86" spans="1:11">
      <c r="A86" s="201"/>
      <c r="B86" s="201"/>
      <c r="C86" s="201"/>
      <c r="D86" s="201"/>
      <c r="E86" s="202"/>
      <c r="F86" s="203"/>
      <c r="G86" s="202"/>
      <c r="H86" s="203"/>
      <c r="I86" s="202"/>
      <c r="J86" s="203"/>
      <c r="K86" s="202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69" firstPageNumber="5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CC"/>
  </sheetPr>
  <dimension ref="A1:N87"/>
  <sheetViews>
    <sheetView view="pageBreakPreview" topLeftCell="A22" zoomScale="54" zoomScaleSheetLayoutView="54" workbookViewId="0">
      <selection activeCell="A3" sqref="A3:K3"/>
    </sheetView>
  </sheetViews>
  <sheetFormatPr defaultColWidth="9.1796875" defaultRowHeight="22.5"/>
  <cols>
    <col min="1" max="1" width="2.1796875" style="68" customWidth="1"/>
    <col min="2" max="2" width="3" style="68" customWidth="1"/>
    <col min="3" max="3" width="57.1796875" style="68" customWidth="1"/>
    <col min="4" max="4" width="6.453125" style="86" customWidth="1"/>
    <col min="5" max="5" width="16" style="87" customWidth="1"/>
    <col min="6" max="6" width="1.453125" style="115" customWidth="1"/>
    <col min="7" max="7" width="16.1796875" style="87" customWidth="1"/>
    <col min="8" max="8" width="1.1796875" style="115" customWidth="1"/>
    <col min="9" max="9" width="16" style="87" customWidth="1"/>
    <col min="10" max="10" width="1.54296875" style="115" customWidth="1"/>
    <col min="11" max="11" width="16.36328125" style="87" customWidth="1"/>
    <col min="12" max="12" width="9.453125" style="68" customWidth="1"/>
    <col min="13" max="13" width="14.81640625" style="68" bestFit="1" customWidth="1"/>
    <col min="14" max="16384" width="9.1796875" style="68"/>
  </cols>
  <sheetData>
    <row r="1" spans="1:14" s="85" customFormat="1" ht="28.5" customHeight="1">
      <c r="A1" s="239" t="s">
        <v>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4" s="85" customFormat="1">
      <c r="A2" s="240" t="s">
        <v>185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4" s="85" customFormat="1">
      <c r="A3" s="234" t="s">
        <v>176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4" s="85" customFormat="1">
      <c r="A4" s="120"/>
      <c r="B4" s="120"/>
      <c r="C4" s="120"/>
      <c r="D4" s="212"/>
      <c r="E4" s="69"/>
      <c r="F4" s="178"/>
      <c r="G4" s="69"/>
      <c r="H4" s="178"/>
      <c r="I4" s="179"/>
      <c r="J4" s="178"/>
      <c r="K4" s="137" t="s">
        <v>3</v>
      </c>
    </row>
    <row r="5" spans="1:14" s="85" customFormat="1">
      <c r="A5" s="120"/>
      <c r="B5" s="120"/>
      <c r="C5" s="120"/>
      <c r="D5" s="212"/>
      <c r="E5" s="69"/>
      <c r="F5" s="178"/>
      <c r="G5" s="69"/>
      <c r="H5" s="178"/>
      <c r="I5" s="179"/>
      <c r="J5" s="178"/>
      <c r="K5" s="138" t="s">
        <v>5</v>
      </c>
    </row>
    <row r="6" spans="1:14" s="85" customFormat="1">
      <c r="A6" s="120"/>
      <c r="B6" s="120"/>
      <c r="C6" s="120"/>
      <c r="D6" s="212"/>
      <c r="E6" s="69"/>
      <c r="F6" s="178"/>
      <c r="G6" s="69"/>
      <c r="H6" s="178"/>
      <c r="I6" s="179"/>
      <c r="J6" s="178"/>
      <c r="K6" s="124" t="s">
        <v>2</v>
      </c>
    </row>
    <row r="7" spans="1:14" s="85" customFormat="1">
      <c r="A7" s="72"/>
      <c r="B7" s="72"/>
      <c r="C7" s="72"/>
      <c r="D7" s="215"/>
      <c r="E7" s="241" t="s">
        <v>6</v>
      </c>
      <c r="F7" s="241"/>
      <c r="G7" s="241"/>
      <c r="H7" s="210"/>
      <c r="I7" s="242" t="s">
        <v>59</v>
      </c>
      <c r="J7" s="242"/>
      <c r="K7" s="242"/>
    </row>
    <row r="8" spans="1:14" s="85" customFormat="1">
      <c r="A8" s="130"/>
      <c r="B8" s="130"/>
      <c r="C8" s="130"/>
      <c r="D8" s="216"/>
      <c r="E8" s="237" t="s">
        <v>8</v>
      </c>
      <c r="F8" s="237"/>
      <c r="G8" s="237"/>
      <c r="H8" s="211"/>
      <c r="I8" s="238" t="s">
        <v>8</v>
      </c>
      <c r="J8" s="238"/>
      <c r="K8" s="238"/>
    </row>
    <row r="9" spans="1:14">
      <c r="A9" s="180"/>
      <c r="B9" s="180"/>
      <c r="C9" s="180"/>
      <c r="D9" s="74" t="s">
        <v>9</v>
      </c>
      <c r="E9" s="132" t="s">
        <v>173</v>
      </c>
      <c r="F9" s="139"/>
      <c r="G9" s="132" t="s">
        <v>175</v>
      </c>
      <c r="H9" s="139"/>
      <c r="I9" s="132" t="s">
        <v>173</v>
      </c>
      <c r="J9" s="139"/>
      <c r="K9" s="132" t="s">
        <v>175</v>
      </c>
    </row>
    <row r="10" spans="1:14" ht="6" customHeight="1">
      <c r="C10" s="85"/>
      <c r="E10" s="80"/>
      <c r="F10" s="181"/>
      <c r="G10" s="80"/>
      <c r="H10" s="181"/>
      <c r="I10" s="80"/>
      <c r="J10" s="181"/>
      <c r="K10" s="182"/>
    </row>
    <row r="11" spans="1:14">
      <c r="A11" s="140" t="s">
        <v>60</v>
      </c>
      <c r="C11" s="85"/>
      <c r="E11" s="80"/>
      <c r="F11" s="181"/>
      <c r="G11" s="80"/>
      <c r="H11" s="181"/>
      <c r="I11" s="80"/>
      <c r="J11" s="181"/>
      <c r="K11" s="182"/>
    </row>
    <row r="12" spans="1:14" ht="23">
      <c r="B12" s="78" t="s">
        <v>61</v>
      </c>
      <c r="E12" s="231">
        <v>2207696</v>
      </c>
      <c r="F12" s="3"/>
      <c r="G12" s="231">
        <v>1353759</v>
      </c>
      <c r="H12" s="3"/>
      <c r="I12" s="231">
        <v>1797076</v>
      </c>
      <c r="J12" s="3"/>
      <c r="K12" s="231">
        <v>1202082</v>
      </c>
      <c r="M12" s="88"/>
      <c r="N12" s="88"/>
    </row>
    <row r="13" spans="1:14" ht="23">
      <c r="B13" s="78" t="s">
        <v>62</v>
      </c>
      <c r="E13" s="231">
        <v>124</v>
      </c>
      <c r="F13" s="3"/>
      <c r="G13" s="231">
        <v>806</v>
      </c>
      <c r="H13" s="3"/>
      <c r="I13" s="231">
        <v>1130</v>
      </c>
      <c r="J13" s="3"/>
      <c r="K13" s="231">
        <v>2193</v>
      </c>
      <c r="L13" s="88"/>
      <c r="M13" s="183"/>
      <c r="N13" s="88"/>
    </row>
    <row r="14" spans="1:14" ht="23">
      <c r="B14" s="68" t="s">
        <v>63</v>
      </c>
      <c r="E14" s="7">
        <v>17028</v>
      </c>
      <c r="F14" s="3"/>
      <c r="G14" s="7">
        <v>16669</v>
      </c>
      <c r="H14" s="3"/>
      <c r="I14" s="7">
        <v>15648</v>
      </c>
      <c r="J14" s="3"/>
      <c r="K14" s="7">
        <v>15496</v>
      </c>
      <c r="M14" s="97"/>
      <c r="N14" s="88"/>
    </row>
    <row r="15" spans="1:14" s="140" customFormat="1">
      <c r="A15" s="68"/>
      <c r="B15" s="140" t="s">
        <v>64</v>
      </c>
      <c r="D15" s="184"/>
      <c r="E15" s="185">
        <f>SUM(E12:E14)</f>
        <v>2224848</v>
      </c>
      <c r="F15" s="90"/>
      <c r="G15" s="185">
        <f>SUM(G12:G14)</f>
        <v>1371234</v>
      </c>
      <c r="H15" s="90"/>
      <c r="I15" s="185">
        <f>SUM(I12:I14)</f>
        <v>1813854</v>
      </c>
      <c r="J15" s="90"/>
      <c r="K15" s="185">
        <f>SUM(K12:K14)</f>
        <v>1219771</v>
      </c>
    </row>
    <row r="16" spans="1:14" s="140" customFormat="1">
      <c r="A16" s="140" t="s">
        <v>65</v>
      </c>
      <c r="D16" s="184"/>
      <c r="E16" s="186"/>
      <c r="F16" s="187"/>
      <c r="G16" s="186"/>
      <c r="H16" s="187"/>
      <c r="I16" s="186"/>
      <c r="J16" s="187"/>
      <c r="K16" s="186"/>
    </row>
    <row r="17" spans="1:14" ht="23">
      <c r="A17" s="140"/>
      <c r="B17" s="78" t="s">
        <v>66</v>
      </c>
      <c r="E17" s="231">
        <v>1172124</v>
      </c>
      <c r="F17" s="3"/>
      <c r="G17" s="231">
        <v>911845</v>
      </c>
      <c r="H17" s="3"/>
      <c r="I17" s="231">
        <v>1015476</v>
      </c>
      <c r="J17" s="3"/>
      <c r="K17" s="231">
        <v>842189</v>
      </c>
      <c r="M17" s="188"/>
      <c r="N17" s="88"/>
    </row>
    <row r="18" spans="1:14" ht="23">
      <c r="B18" s="68" t="s">
        <v>67</v>
      </c>
      <c r="E18" s="7">
        <v>136526</v>
      </c>
      <c r="F18" s="229"/>
      <c r="G18" s="7">
        <v>122482</v>
      </c>
      <c r="H18" s="229"/>
      <c r="I18" s="7">
        <v>106495</v>
      </c>
      <c r="J18" s="229"/>
      <c r="K18" s="7">
        <v>94263</v>
      </c>
      <c r="M18" s="189"/>
      <c r="N18" s="88"/>
    </row>
    <row r="19" spans="1:14" ht="23">
      <c r="B19" s="77" t="s">
        <v>68</v>
      </c>
      <c r="D19" s="91"/>
      <c r="E19" s="59">
        <v>1485</v>
      </c>
      <c r="F19" s="229"/>
      <c r="G19" s="59">
        <v>203</v>
      </c>
      <c r="H19" s="229"/>
      <c r="I19" s="59">
        <v>1402</v>
      </c>
      <c r="J19" s="229"/>
      <c r="K19" s="59">
        <v>127</v>
      </c>
      <c r="M19" s="188"/>
      <c r="N19" s="88"/>
    </row>
    <row r="20" spans="1:14" s="140" customFormat="1">
      <c r="A20" s="191"/>
      <c r="B20" s="140" t="s">
        <v>69</v>
      </c>
      <c r="D20" s="192"/>
      <c r="E20" s="185">
        <f>SUM(E17:E19)</f>
        <v>1310135</v>
      </c>
      <c r="F20" s="187"/>
      <c r="G20" s="185">
        <f>SUM(G17:G19)</f>
        <v>1034530</v>
      </c>
      <c r="H20" s="187"/>
      <c r="I20" s="185">
        <f>SUM(I17:I19)</f>
        <v>1123373</v>
      </c>
      <c r="J20" s="187"/>
      <c r="K20" s="185">
        <f>SUM(K17:K19)</f>
        <v>936579</v>
      </c>
    </row>
    <row r="21" spans="1:14" ht="24.75" customHeight="1">
      <c r="A21" s="140" t="s">
        <v>70</v>
      </c>
      <c r="B21" s="85"/>
      <c r="E21" s="101">
        <f>+E15-E20</f>
        <v>914713</v>
      </c>
      <c r="F21" s="100"/>
      <c r="G21" s="101">
        <f>+G15-G20</f>
        <v>336704</v>
      </c>
      <c r="H21" s="100"/>
      <c r="I21" s="101">
        <f>+I15-I20</f>
        <v>690481</v>
      </c>
      <c r="J21" s="100"/>
      <c r="K21" s="101">
        <f>+K15-K20</f>
        <v>283192</v>
      </c>
    </row>
    <row r="22" spans="1:14" ht="24.75" customHeight="1">
      <c r="A22" s="78" t="s">
        <v>71</v>
      </c>
      <c r="B22" s="85"/>
      <c r="D22" s="226">
        <v>16</v>
      </c>
      <c r="E22" s="7">
        <v>-183084</v>
      </c>
      <c r="F22" s="228"/>
      <c r="G22" s="7">
        <v>-67954</v>
      </c>
      <c r="H22" s="228"/>
      <c r="I22" s="7">
        <v>-138146</v>
      </c>
      <c r="J22" s="228"/>
      <c r="K22" s="7">
        <v>-56951</v>
      </c>
      <c r="L22" s="88"/>
      <c r="M22" s="88"/>
      <c r="N22" s="88"/>
    </row>
    <row r="23" spans="1:14" ht="24.75" customHeight="1">
      <c r="A23" s="141" t="s">
        <v>72</v>
      </c>
      <c r="B23" s="85"/>
      <c r="E23" s="113">
        <f>SUM(E21:E22)</f>
        <v>731629</v>
      </c>
      <c r="F23" s="100"/>
      <c r="G23" s="113">
        <f>SUM(G21:G22)</f>
        <v>268750</v>
      </c>
      <c r="H23" s="100"/>
      <c r="I23" s="113">
        <f>SUM(I21:I22)</f>
        <v>552335</v>
      </c>
      <c r="J23" s="100"/>
      <c r="K23" s="113">
        <f>SUM(K21:K22)</f>
        <v>226241</v>
      </c>
    </row>
    <row r="24" spans="1:14">
      <c r="A24" s="142" t="s">
        <v>73</v>
      </c>
      <c r="B24" s="85"/>
      <c r="D24" s="193"/>
      <c r="E24" s="186"/>
      <c r="F24" s="187"/>
      <c r="G24" s="186"/>
      <c r="H24" s="187"/>
      <c r="I24" s="186"/>
      <c r="J24" s="187"/>
      <c r="K24" s="186"/>
    </row>
    <row r="25" spans="1:14">
      <c r="B25" s="142" t="s">
        <v>159</v>
      </c>
      <c r="D25" s="193"/>
      <c r="E25" s="97"/>
      <c r="F25" s="100"/>
      <c r="G25" s="101"/>
      <c r="H25" s="100"/>
      <c r="I25" s="97"/>
      <c r="J25" s="100"/>
      <c r="K25" s="97"/>
    </row>
    <row r="26" spans="1:14">
      <c r="A26" s="142"/>
      <c r="B26" s="142"/>
      <c r="C26" s="142" t="s">
        <v>160</v>
      </c>
      <c r="D26" s="193"/>
      <c r="E26" s="97"/>
      <c r="F26" s="67"/>
      <c r="G26" s="97"/>
      <c r="H26" s="67"/>
      <c r="I26" s="97"/>
      <c r="J26" s="67"/>
      <c r="K26" s="97"/>
    </row>
    <row r="27" spans="1:14" ht="23">
      <c r="A27" s="142"/>
      <c r="B27" s="142"/>
      <c r="C27" s="201" t="s">
        <v>157</v>
      </c>
      <c r="D27" s="193"/>
      <c r="E27"/>
      <c r="F27" s="228"/>
      <c r="G27" s="4"/>
      <c r="H27" s="228"/>
      <c r="I27" s="7"/>
      <c r="J27" s="228"/>
      <c r="K27" s="7"/>
    </row>
    <row r="28" spans="1:14" ht="23">
      <c r="A28" s="142"/>
      <c r="B28" s="142"/>
      <c r="C28" s="201" t="s">
        <v>156</v>
      </c>
      <c r="D28" s="193"/>
      <c r="E28" s="20">
        <v>431</v>
      </c>
      <c r="F28" s="228"/>
      <c r="G28" s="7">
        <v>0</v>
      </c>
      <c r="H28" s="228"/>
      <c r="I28" s="20">
        <v>431</v>
      </c>
      <c r="J28" s="229"/>
      <c r="K28" s="7">
        <v>0</v>
      </c>
    </row>
    <row r="29" spans="1:14" ht="23">
      <c r="A29" s="142"/>
      <c r="C29" s="143" t="s">
        <v>158</v>
      </c>
      <c r="D29" s="91"/>
      <c r="E29" s="59">
        <v>-4</v>
      </c>
      <c r="F29" s="229"/>
      <c r="G29" s="59">
        <v>-19</v>
      </c>
      <c r="H29" s="229"/>
      <c r="I29" s="59">
        <v>0</v>
      </c>
      <c r="J29" s="229"/>
      <c r="K29" s="59">
        <v>0</v>
      </c>
      <c r="M29" s="88"/>
    </row>
    <row r="30" spans="1:14">
      <c r="A30" s="142"/>
      <c r="B30" s="144" t="s">
        <v>74</v>
      </c>
      <c r="C30" s="145"/>
      <c r="D30" s="193"/>
      <c r="E30" s="97"/>
      <c r="F30" s="67"/>
      <c r="G30" s="97"/>
      <c r="H30" s="67"/>
      <c r="I30" s="97"/>
      <c r="J30" s="67"/>
      <c r="K30" s="97"/>
      <c r="M30" s="88"/>
    </row>
    <row r="31" spans="1:14">
      <c r="A31" s="142"/>
      <c r="B31" s="146"/>
      <c r="C31" s="144" t="s">
        <v>161</v>
      </c>
      <c r="D31" s="193"/>
      <c r="E31" s="194">
        <f>SUM(E28:E29)</f>
        <v>427</v>
      </c>
      <c r="F31" s="187"/>
      <c r="G31" s="194">
        <f>SUM(G28:G29)</f>
        <v>-19</v>
      </c>
      <c r="H31" s="187"/>
      <c r="I31" s="194">
        <f>SUM(I28:I29)</f>
        <v>431</v>
      </c>
      <c r="J31" s="187"/>
      <c r="K31" s="194">
        <f>SUM(K28:K29)</f>
        <v>0</v>
      </c>
      <c r="M31" s="88"/>
    </row>
    <row r="32" spans="1:14" s="140" customFormat="1">
      <c r="A32" s="142" t="s">
        <v>75</v>
      </c>
      <c r="B32" s="146"/>
      <c r="D32" s="195"/>
    </row>
    <row r="33" spans="1:11" s="140" customFormat="1">
      <c r="A33" s="142"/>
      <c r="B33" s="147" t="s">
        <v>76</v>
      </c>
      <c r="D33" s="195"/>
      <c r="E33" s="186">
        <f>+E31</f>
        <v>427</v>
      </c>
      <c r="F33" s="187"/>
      <c r="G33" s="186">
        <f>+G31</f>
        <v>-19</v>
      </c>
      <c r="H33" s="187"/>
      <c r="I33" s="186">
        <f>+I31</f>
        <v>431</v>
      </c>
      <c r="J33" s="187"/>
      <c r="K33" s="186">
        <f>+K31</f>
        <v>0</v>
      </c>
    </row>
    <row r="34" spans="1:11" ht="23" thickBot="1">
      <c r="A34" s="142" t="s">
        <v>77</v>
      </c>
      <c r="E34" s="196">
        <f>+E23+E33</f>
        <v>732056</v>
      </c>
      <c r="F34" s="187"/>
      <c r="G34" s="196">
        <f>+G23+G33</f>
        <v>268731</v>
      </c>
      <c r="H34" s="187"/>
      <c r="I34" s="196">
        <f>+I23+I33</f>
        <v>552766</v>
      </c>
      <c r="J34" s="187"/>
      <c r="K34" s="196">
        <f>+K23+K33</f>
        <v>226241</v>
      </c>
    </row>
    <row r="35" spans="1:11" ht="23" thickTop="1">
      <c r="A35" s="85"/>
      <c r="E35" s="186"/>
      <c r="F35" s="90"/>
      <c r="H35" s="90"/>
      <c r="I35" s="186"/>
      <c r="J35" s="90"/>
      <c r="K35" s="186"/>
    </row>
    <row r="36" spans="1:11">
      <c r="A36" s="148" t="s">
        <v>182</v>
      </c>
      <c r="B36" s="149"/>
      <c r="C36" s="149"/>
      <c r="E36" s="186"/>
      <c r="F36" s="90"/>
      <c r="H36" s="90"/>
      <c r="I36" s="186"/>
      <c r="J36" s="90"/>
      <c r="K36" s="186"/>
    </row>
    <row r="37" spans="1:11">
      <c r="A37" s="150"/>
      <c r="B37" s="149" t="s">
        <v>78</v>
      </c>
      <c r="C37" s="151"/>
      <c r="E37" s="197">
        <f>+E39-E38</f>
        <v>728598</v>
      </c>
      <c r="F37" s="90"/>
      <c r="G37" s="197">
        <f>+G39-G38</f>
        <v>268004</v>
      </c>
      <c r="H37" s="90"/>
      <c r="I37" s="186"/>
      <c r="J37" s="90"/>
      <c r="K37" s="186"/>
    </row>
    <row r="38" spans="1:11" ht="23">
      <c r="A38" s="150"/>
      <c r="B38" s="149" t="s">
        <v>56</v>
      </c>
      <c r="C38" s="149"/>
      <c r="E38" s="232">
        <v>3031</v>
      </c>
      <c r="F38" s="3"/>
      <c r="G38" s="232">
        <v>746</v>
      </c>
      <c r="H38" s="90"/>
      <c r="I38" s="186"/>
      <c r="J38" s="90"/>
      <c r="K38" s="186"/>
    </row>
    <row r="39" spans="1:11" s="85" customFormat="1" ht="23" thickBot="1">
      <c r="A39" s="147"/>
      <c r="B39" s="152"/>
      <c r="C39" s="153" t="s">
        <v>79</v>
      </c>
      <c r="D39" s="112"/>
      <c r="E39" s="196">
        <f>+E23</f>
        <v>731629</v>
      </c>
      <c r="F39" s="189"/>
      <c r="G39" s="196">
        <f>+G23</f>
        <v>268750</v>
      </c>
      <c r="H39" s="189"/>
      <c r="I39" s="186"/>
      <c r="J39" s="107"/>
      <c r="K39" s="186"/>
    </row>
    <row r="40" spans="1:11" ht="15" customHeight="1" thickTop="1">
      <c r="A40" s="148"/>
      <c r="B40" s="152"/>
      <c r="C40" s="152"/>
      <c r="D40" s="152"/>
      <c r="E40" s="186"/>
      <c r="F40" s="90"/>
      <c r="H40" s="90"/>
      <c r="I40" s="186"/>
      <c r="J40" s="90"/>
      <c r="K40" s="186"/>
    </row>
    <row r="41" spans="1:11">
      <c r="A41" s="148" t="s">
        <v>80</v>
      </c>
      <c r="B41" s="149"/>
      <c r="C41" s="149"/>
      <c r="E41" s="186"/>
      <c r="F41" s="90"/>
      <c r="H41" s="90"/>
      <c r="I41" s="186"/>
      <c r="J41" s="90"/>
      <c r="K41" s="186"/>
    </row>
    <row r="42" spans="1:11">
      <c r="A42" s="150"/>
      <c r="B42" s="149" t="s">
        <v>78</v>
      </c>
      <c r="C42" s="151"/>
      <c r="E42" s="197">
        <f>+E44-E43</f>
        <v>729025</v>
      </c>
      <c r="F42" s="90"/>
      <c r="G42" s="197">
        <f>+G44-G43</f>
        <v>267985</v>
      </c>
      <c r="H42" s="90"/>
      <c r="I42" s="186"/>
      <c r="J42" s="90"/>
      <c r="K42" s="186"/>
    </row>
    <row r="43" spans="1:11" ht="23">
      <c r="A43" s="150"/>
      <c r="B43" s="149" t="s">
        <v>56</v>
      </c>
      <c r="C43" s="149"/>
      <c r="E43" s="232">
        <v>3031</v>
      </c>
      <c r="F43" s="3"/>
      <c r="G43" s="232">
        <v>746</v>
      </c>
      <c r="H43" s="90"/>
      <c r="I43" s="186"/>
      <c r="J43" s="90"/>
      <c r="K43" s="186"/>
    </row>
    <row r="44" spans="1:11" s="85" customFormat="1" ht="23" thickBot="1">
      <c r="A44" s="147"/>
      <c r="B44" s="152"/>
      <c r="C44" s="153" t="s">
        <v>79</v>
      </c>
      <c r="D44" s="112"/>
      <c r="E44" s="196">
        <f>+E34</f>
        <v>732056</v>
      </c>
      <c r="F44" s="189"/>
      <c r="G44" s="196">
        <f>+G34</f>
        <v>268731</v>
      </c>
      <c r="H44" s="189"/>
      <c r="I44" s="186"/>
      <c r="J44" s="107"/>
      <c r="K44" s="186"/>
    </row>
    <row r="45" spans="1:11" ht="13.5" customHeight="1" thickTop="1">
      <c r="A45" s="147"/>
      <c r="B45" s="152"/>
      <c r="C45" s="152"/>
      <c r="E45" s="186"/>
      <c r="F45" s="189"/>
      <c r="G45" s="198"/>
      <c r="H45" s="189"/>
      <c r="I45" s="186"/>
      <c r="J45" s="90"/>
      <c r="K45" s="186"/>
    </row>
    <row r="46" spans="1:11">
      <c r="A46" s="68" t="s">
        <v>81</v>
      </c>
      <c r="D46" s="91"/>
      <c r="E46" s="199">
        <f>+E37/BS!H62</f>
        <v>2.4286599999999998</v>
      </c>
      <c r="F46" s="90"/>
      <c r="G46" s="90">
        <f>+G37/BS!J62</f>
        <v>0.89334666666666662</v>
      </c>
      <c r="H46" s="90"/>
      <c r="I46" s="199">
        <f>+ROUND(I23/BS!J62,2)</f>
        <v>1.84</v>
      </c>
      <c r="J46" s="199"/>
      <c r="K46" s="199">
        <f>+K23/BS!N62</f>
        <v>0.75413666666666668</v>
      </c>
    </row>
    <row r="47" spans="1:11">
      <c r="F47" s="88"/>
      <c r="H47" s="88"/>
      <c r="J47" s="88"/>
    </row>
    <row r="48" spans="1:11">
      <c r="F48" s="88"/>
      <c r="H48" s="88"/>
      <c r="J48" s="88"/>
    </row>
    <row r="49" spans="1:10">
      <c r="F49" s="88"/>
      <c r="H49" s="88"/>
      <c r="J49" s="88"/>
    </row>
    <row r="50" spans="1:10">
      <c r="F50" s="88"/>
      <c r="H50" s="88"/>
      <c r="J50" s="88"/>
    </row>
    <row r="51" spans="1:10">
      <c r="F51" s="88"/>
      <c r="H51" s="88"/>
      <c r="J51" s="88"/>
    </row>
    <row r="52" spans="1:10">
      <c r="F52" s="88"/>
      <c r="H52" s="88"/>
      <c r="J52" s="88"/>
    </row>
    <row r="53" spans="1:10">
      <c r="F53" s="88"/>
      <c r="H53" s="88"/>
      <c r="J53" s="88"/>
    </row>
    <row r="54" spans="1:10">
      <c r="F54" s="88"/>
      <c r="H54" s="88"/>
      <c r="J54" s="88"/>
    </row>
    <row r="55" spans="1:10" ht="44.25" customHeight="1">
      <c r="D55" s="200"/>
      <c r="F55" s="88"/>
      <c r="H55" s="88"/>
      <c r="J55" s="88"/>
    </row>
    <row r="56" spans="1:10" ht="27" customHeight="1">
      <c r="B56" s="78"/>
      <c r="C56" s="78"/>
      <c r="D56" s="78"/>
      <c r="F56" s="88"/>
      <c r="H56" s="88"/>
      <c r="J56" s="88"/>
    </row>
    <row r="57" spans="1:10" ht="27" customHeight="1">
      <c r="B57" s="78"/>
      <c r="C57" s="78"/>
      <c r="D57" s="78"/>
      <c r="F57" s="88"/>
      <c r="H57" s="88"/>
      <c r="J57" s="88"/>
    </row>
    <row r="58" spans="1:10">
      <c r="A58" s="78"/>
      <c r="B58" s="78"/>
      <c r="C58" s="78"/>
      <c r="D58" s="78"/>
      <c r="F58" s="88"/>
      <c r="H58" s="88"/>
      <c r="J58" s="88"/>
    </row>
    <row r="59" spans="1:10">
      <c r="A59" s="78"/>
      <c r="B59" s="78"/>
      <c r="C59" s="78"/>
      <c r="D59" s="78"/>
      <c r="F59" s="88"/>
      <c r="H59" s="88"/>
      <c r="J59" s="88"/>
    </row>
    <row r="60" spans="1:10">
      <c r="A60" s="78"/>
      <c r="B60" s="78"/>
      <c r="C60" s="78"/>
      <c r="D60" s="78"/>
      <c r="F60" s="88"/>
      <c r="H60" s="88"/>
      <c r="J60" s="88"/>
    </row>
    <row r="61" spans="1:10">
      <c r="A61" s="78"/>
      <c r="B61" s="78"/>
      <c r="C61" s="78"/>
      <c r="D61" s="78"/>
      <c r="F61" s="88"/>
      <c r="H61" s="88"/>
      <c r="J61" s="88"/>
    </row>
    <row r="62" spans="1:10">
      <c r="A62" s="78"/>
      <c r="B62" s="78"/>
      <c r="C62" s="78"/>
      <c r="D62" s="78"/>
      <c r="F62" s="88"/>
      <c r="H62" s="88"/>
      <c r="J62" s="88"/>
    </row>
    <row r="63" spans="1:10">
      <c r="A63" s="78"/>
      <c r="B63" s="78"/>
      <c r="C63" s="78"/>
      <c r="D63" s="78"/>
      <c r="F63" s="88"/>
      <c r="H63" s="88"/>
      <c r="J63" s="88"/>
    </row>
    <row r="64" spans="1:10">
      <c r="A64" s="78"/>
      <c r="B64" s="78"/>
      <c r="C64" s="78"/>
      <c r="D64" s="78"/>
      <c r="F64" s="88"/>
      <c r="H64" s="88"/>
      <c r="J64" s="88"/>
    </row>
    <row r="65" spans="1:11">
      <c r="A65" s="201"/>
      <c r="B65" s="201"/>
      <c r="C65" s="201"/>
      <c r="D65" s="201"/>
      <c r="F65" s="88"/>
      <c r="H65" s="88"/>
      <c r="J65" s="88"/>
    </row>
    <row r="66" spans="1:11">
      <c r="A66" s="201"/>
      <c r="B66" s="201"/>
      <c r="C66" s="201"/>
      <c r="D66" s="201"/>
      <c r="F66" s="88"/>
      <c r="H66" s="88"/>
      <c r="J66" s="88"/>
    </row>
    <row r="67" spans="1:11">
      <c r="A67" s="201"/>
      <c r="B67" s="201"/>
      <c r="C67" s="201"/>
      <c r="D67" s="201"/>
      <c r="F67" s="88"/>
      <c r="H67" s="88"/>
      <c r="J67" s="88"/>
    </row>
    <row r="68" spans="1:11">
      <c r="A68" s="201"/>
      <c r="B68" s="201"/>
      <c r="C68" s="201"/>
      <c r="D68" s="201"/>
      <c r="F68" s="88"/>
      <c r="H68" s="88"/>
      <c r="J68" s="88"/>
    </row>
    <row r="69" spans="1:11">
      <c r="A69" s="201"/>
      <c r="B69" s="201"/>
      <c r="C69" s="201"/>
      <c r="D69" s="201"/>
      <c r="F69" s="88"/>
      <c r="H69" s="88"/>
      <c r="J69" s="88"/>
    </row>
    <row r="70" spans="1:11">
      <c r="A70" s="201"/>
      <c r="B70" s="201"/>
      <c r="C70" s="201"/>
      <c r="D70" s="201"/>
      <c r="F70" s="88"/>
      <c r="H70" s="88"/>
      <c r="J70" s="88"/>
    </row>
    <row r="71" spans="1:11">
      <c r="A71" s="201"/>
      <c r="B71" s="201"/>
      <c r="C71" s="201"/>
      <c r="D71" s="201"/>
      <c r="F71" s="88"/>
      <c r="H71" s="88"/>
      <c r="J71" s="88"/>
    </row>
    <row r="72" spans="1:11">
      <c r="A72" s="201"/>
      <c r="B72" s="201"/>
      <c r="C72" s="201"/>
      <c r="D72" s="201"/>
      <c r="F72" s="88"/>
      <c r="H72" s="88"/>
      <c r="J72" s="88"/>
    </row>
    <row r="73" spans="1:11">
      <c r="A73" s="201"/>
      <c r="B73" s="201"/>
      <c r="C73" s="201"/>
      <c r="D73" s="201"/>
      <c r="F73" s="88"/>
      <c r="H73" s="88"/>
      <c r="J73" s="88"/>
    </row>
    <row r="74" spans="1:11">
      <c r="A74" s="201"/>
      <c r="B74" s="201"/>
      <c r="C74" s="201"/>
      <c r="D74" s="201"/>
      <c r="F74" s="88"/>
      <c r="H74" s="88"/>
      <c r="J74" s="88"/>
    </row>
    <row r="75" spans="1:11">
      <c r="A75" s="201"/>
      <c r="B75" s="201"/>
      <c r="C75" s="201"/>
      <c r="D75" s="201"/>
      <c r="F75" s="88"/>
      <c r="H75" s="88"/>
      <c r="J75" s="88"/>
    </row>
    <row r="76" spans="1:11">
      <c r="A76" s="201"/>
      <c r="B76" s="201"/>
      <c r="C76" s="201"/>
      <c r="D76" s="201"/>
      <c r="F76" s="88"/>
      <c r="H76" s="88"/>
      <c r="J76" s="88"/>
    </row>
    <row r="77" spans="1:11">
      <c r="A77" s="201"/>
      <c r="B77" s="201"/>
      <c r="C77" s="201"/>
      <c r="D77" s="201"/>
      <c r="E77" s="202"/>
      <c r="F77" s="203"/>
      <c r="G77" s="202"/>
      <c r="H77" s="203"/>
      <c r="I77" s="202"/>
      <c r="J77" s="203"/>
      <c r="K77" s="202"/>
    </row>
    <row r="78" spans="1:11">
      <c r="A78" s="201"/>
      <c r="B78" s="201"/>
      <c r="C78" s="201"/>
      <c r="D78" s="201"/>
      <c r="E78" s="202"/>
      <c r="F78" s="203"/>
      <c r="G78" s="202"/>
      <c r="H78" s="203"/>
      <c r="I78" s="202"/>
      <c r="J78" s="203"/>
      <c r="K78" s="202"/>
    </row>
    <row r="79" spans="1:11">
      <c r="A79" s="201"/>
      <c r="B79" s="201"/>
      <c r="C79" s="201"/>
      <c r="D79" s="201"/>
      <c r="E79" s="202"/>
      <c r="F79" s="203"/>
      <c r="G79" s="202"/>
      <c r="H79" s="203"/>
      <c r="I79" s="202"/>
      <c r="J79" s="203"/>
      <c r="K79" s="202"/>
    </row>
    <row r="80" spans="1:11">
      <c r="A80" s="201"/>
      <c r="B80" s="201"/>
      <c r="C80" s="201"/>
      <c r="D80" s="201"/>
      <c r="E80" s="202"/>
      <c r="F80" s="203"/>
      <c r="G80" s="202"/>
      <c r="H80" s="203"/>
      <c r="I80" s="202"/>
      <c r="J80" s="203"/>
      <c r="K80" s="202"/>
    </row>
    <row r="81" spans="1:11">
      <c r="A81" s="201"/>
      <c r="B81" s="201"/>
      <c r="C81" s="201"/>
      <c r="D81" s="201"/>
      <c r="E81" s="202"/>
      <c r="F81" s="203"/>
      <c r="G81" s="202"/>
      <c r="H81" s="203"/>
      <c r="I81" s="202"/>
      <c r="J81" s="203"/>
      <c r="K81" s="202"/>
    </row>
    <row r="82" spans="1:11">
      <c r="A82" s="201"/>
      <c r="B82" s="201"/>
      <c r="C82" s="201"/>
      <c r="D82" s="201"/>
      <c r="E82" s="202"/>
      <c r="F82" s="203"/>
      <c r="G82" s="202"/>
      <c r="H82" s="203"/>
      <c r="I82" s="202"/>
      <c r="J82" s="203"/>
      <c r="K82" s="202"/>
    </row>
    <row r="83" spans="1:11">
      <c r="A83" s="201"/>
      <c r="B83" s="201"/>
      <c r="C83" s="201"/>
      <c r="D83" s="201"/>
      <c r="E83" s="202"/>
      <c r="F83" s="203"/>
      <c r="G83" s="202"/>
      <c r="H83" s="203"/>
      <c r="I83" s="202"/>
      <c r="J83" s="203"/>
      <c r="K83" s="202"/>
    </row>
    <row r="84" spans="1:11">
      <c r="A84" s="201"/>
      <c r="B84" s="201"/>
      <c r="C84" s="201"/>
      <c r="D84" s="201"/>
      <c r="E84" s="202"/>
      <c r="F84" s="203"/>
      <c r="G84" s="202"/>
      <c r="H84" s="203"/>
      <c r="I84" s="202"/>
      <c r="J84" s="203"/>
      <c r="K84" s="202"/>
    </row>
    <row r="85" spans="1:11">
      <c r="A85" s="201"/>
      <c r="B85" s="201"/>
      <c r="C85" s="201"/>
      <c r="D85" s="201"/>
      <c r="E85" s="202"/>
      <c r="F85" s="203"/>
      <c r="G85" s="202"/>
      <c r="H85" s="203"/>
      <c r="I85" s="202"/>
      <c r="J85" s="203"/>
      <c r="K85" s="202"/>
    </row>
    <row r="86" spans="1:11">
      <c r="A86" s="201"/>
      <c r="B86" s="201"/>
      <c r="C86" s="201"/>
      <c r="D86" s="201"/>
      <c r="E86" s="202"/>
      <c r="F86" s="203"/>
      <c r="G86" s="202"/>
      <c r="H86" s="203"/>
      <c r="I86" s="202"/>
      <c r="J86" s="203"/>
      <c r="K86" s="202"/>
    </row>
    <row r="87" spans="1:11">
      <c r="A87" s="201"/>
      <c r="B87" s="201"/>
      <c r="C87" s="201"/>
      <c r="D87" s="201"/>
      <c r="E87" s="202"/>
      <c r="F87" s="203"/>
      <c r="G87" s="202"/>
      <c r="H87" s="203"/>
      <c r="I87" s="202"/>
      <c r="J87" s="203"/>
      <c r="K87" s="202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3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CC"/>
    <pageSetUpPr fitToPage="1"/>
  </sheetPr>
  <dimension ref="A1:AD63"/>
  <sheetViews>
    <sheetView view="pageBreakPreview" topLeftCell="A10" zoomScale="46" zoomScaleSheetLayoutView="46" workbookViewId="0">
      <selection activeCell="X25" sqref="X25"/>
    </sheetView>
  </sheetViews>
  <sheetFormatPr defaultColWidth="9.1796875" defaultRowHeight="22.5"/>
  <cols>
    <col min="1" max="1" width="3.1796875" style="164" customWidth="1"/>
    <col min="2" max="2" width="3.54296875" style="164" customWidth="1"/>
    <col min="3" max="3" width="40.81640625" style="164" customWidth="1"/>
    <col min="4" max="4" width="6.54296875" style="164" customWidth="1"/>
    <col min="5" max="5" width="13.81640625" style="87" customWidth="1"/>
    <col min="6" max="6" width="1.1796875" style="87" customWidth="1"/>
    <col min="7" max="7" width="16.453125" style="87" customWidth="1"/>
    <col min="8" max="8" width="1.1796875" style="87" customWidth="1"/>
    <col min="9" max="9" width="19.453125" style="87" bestFit="1" customWidth="1"/>
    <col min="10" max="10" width="1.453125" style="87" customWidth="1"/>
    <col min="11" max="11" width="15.54296875" style="87" bestFit="1" customWidth="1"/>
    <col min="12" max="12" width="1.453125" style="87" customWidth="1"/>
    <col min="13" max="13" width="18.81640625" style="87" customWidth="1"/>
    <col min="14" max="14" width="1.453125" style="87" customWidth="1"/>
    <col min="15" max="15" width="20" style="87" customWidth="1"/>
    <col min="16" max="16" width="1.1796875" style="87" customWidth="1"/>
    <col min="17" max="17" width="20" style="87" customWidth="1"/>
    <col min="18" max="18" width="1.453125" style="87" customWidth="1"/>
    <col min="19" max="19" width="17.81640625" style="87" bestFit="1" customWidth="1"/>
    <col min="20" max="20" width="1.453125" style="87" customWidth="1"/>
    <col min="21" max="21" width="15.453125" style="87" customWidth="1"/>
    <col min="22" max="22" width="1.453125" style="87" customWidth="1"/>
    <col min="23" max="23" width="16.54296875" style="87" bestFit="1" customWidth="1"/>
    <col min="24" max="24" width="16.453125" style="164" bestFit="1" customWidth="1"/>
    <col min="25" max="29" width="9.1796875" style="164"/>
    <col min="30" max="30" width="9.1796875" style="160"/>
    <col min="31" max="16384" width="9.1796875" style="164"/>
  </cols>
  <sheetData>
    <row r="1" spans="1:30" s="162" customFormat="1">
      <c r="A1" s="245" t="str">
        <f>+'[1]PL 9m'!A1:K1</f>
        <v>RAJTHANEE HOSPITAL PUBLIC COMPANY LIMITED AND ITS SUBSIDIARIES</v>
      </c>
      <c r="B1" s="245"/>
      <c r="C1" s="245"/>
      <c r="D1" s="245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AD1" s="163"/>
    </row>
    <row r="2" spans="1:30" s="162" customFormat="1">
      <c r="A2" s="246" t="s">
        <v>186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AD2" s="163"/>
    </row>
    <row r="3" spans="1:30" s="162" customFormat="1">
      <c r="A3" s="245" t="str">
        <f>+'PL 9m'!A3:K3</f>
        <v>For the nine months period ended 30 September 2021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AD3" s="163"/>
    </row>
    <row r="4" spans="1:30" s="162" customFormat="1">
      <c r="A4" s="247" t="s">
        <v>82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AD4" s="163"/>
    </row>
    <row r="5" spans="1:30" s="162" customFormat="1">
      <c r="A5" s="154"/>
      <c r="B5" s="154"/>
      <c r="C5" s="154"/>
      <c r="D5" s="154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137" t="s">
        <v>3</v>
      </c>
      <c r="AD5" s="163"/>
    </row>
    <row r="6" spans="1:30" s="162" customFormat="1">
      <c r="A6" s="154"/>
      <c r="B6" s="154"/>
      <c r="C6" s="154"/>
      <c r="D6" s="154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138" t="s">
        <v>5</v>
      </c>
      <c r="AD6" s="163"/>
    </row>
    <row r="7" spans="1:30" s="162" customFormat="1">
      <c r="A7" s="154"/>
      <c r="B7" s="154"/>
      <c r="C7" s="154"/>
      <c r="D7" s="154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124" t="s">
        <v>2</v>
      </c>
      <c r="AD7" s="163"/>
    </row>
    <row r="8" spans="1:30">
      <c r="A8" s="157"/>
      <c r="B8" s="157"/>
      <c r="C8" s="157"/>
      <c r="D8" s="157"/>
      <c r="E8" s="158" t="s">
        <v>86</v>
      </c>
      <c r="F8" s="159"/>
      <c r="G8" s="158" t="s">
        <v>87</v>
      </c>
      <c r="H8" s="159"/>
      <c r="I8" s="248" t="s">
        <v>88</v>
      </c>
      <c r="J8" s="248"/>
      <c r="K8" s="248"/>
      <c r="L8" s="159"/>
      <c r="M8" s="159"/>
      <c r="N8" s="159"/>
      <c r="O8" s="155" t="s">
        <v>54</v>
      </c>
      <c r="P8" s="155"/>
      <c r="Q8" s="155"/>
      <c r="R8" s="159"/>
      <c r="S8" s="158" t="s">
        <v>89</v>
      </c>
      <c r="T8" s="159"/>
      <c r="U8" s="155" t="s">
        <v>84</v>
      </c>
      <c r="V8" s="159"/>
      <c r="W8" s="243" t="s">
        <v>83</v>
      </c>
    </row>
    <row r="9" spans="1:30">
      <c r="A9" s="160"/>
      <c r="B9" s="160"/>
      <c r="C9" s="160"/>
      <c r="D9" s="160"/>
      <c r="E9" s="156" t="s">
        <v>90</v>
      </c>
      <c r="F9" s="80"/>
      <c r="G9" s="156" t="s">
        <v>91</v>
      </c>
      <c r="H9" s="80"/>
      <c r="I9" s="249"/>
      <c r="J9" s="249"/>
      <c r="K9" s="249"/>
      <c r="L9" s="80"/>
      <c r="M9" s="75"/>
      <c r="N9" s="75"/>
      <c r="O9" s="161"/>
      <c r="P9" s="161"/>
      <c r="Q9" s="161"/>
      <c r="R9" s="80"/>
      <c r="S9" s="156" t="s">
        <v>92</v>
      </c>
      <c r="T9" s="80"/>
      <c r="U9" s="156" t="s">
        <v>85</v>
      </c>
      <c r="V9" s="80"/>
      <c r="W9" s="244"/>
    </row>
    <row r="10" spans="1:30" ht="23.25" customHeight="1">
      <c r="A10" s="160"/>
      <c r="B10" s="160"/>
      <c r="C10" s="160"/>
      <c r="D10" s="160"/>
      <c r="E10" s="156" t="s">
        <v>44</v>
      </c>
      <c r="F10" s="80"/>
      <c r="G10" s="80"/>
      <c r="H10" s="80"/>
      <c r="I10" s="155" t="s">
        <v>93</v>
      </c>
      <c r="J10" s="155"/>
      <c r="K10" s="155" t="s">
        <v>94</v>
      </c>
      <c r="L10" s="80"/>
      <c r="M10" s="19" t="s">
        <v>162</v>
      </c>
      <c r="N10" s="80"/>
      <c r="O10" s="156" t="s">
        <v>95</v>
      </c>
      <c r="P10" s="156"/>
      <c r="Q10" s="156" t="s">
        <v>83</v>
      </c>
      <c r="R10" s="80"/>
      <c r="S10" s="156" t="s">
        <v>96</v>
      </c>
      <c r="T10" s="80"/>
      <c r="U10" s="80"/>
      <c r="V10" s="80"/>
      <c r="W10" s="80"/>
    </row>
    <row r="11" spans="1:30" ht="23.25" customHeight="1">
      <c r="A11" s="160"/>
      <c r="B11" s="160"/>
      <c r="C11" s="160"/>
      <c r="D11" s="160"/>
      <c r="E11" s="156"/>
      <c r="F11" s="80"/>
      <c r="G11" s="80"/>
      <c r="H11" s="80"/>
      <c r="I11" s="156" t="s">
        <v>97</v>
      </c>
      <c r="J11" s="156"/>
      <c r="K11" s="156"/>
      <c r="L11" s="80"/>
      <c r="M11" s="19" t="s">
        <v>163</v>
      </c>
      <c r="N11" s="80"/>
      <c r="O11" s="156" t="s">
        <v>98</v>
      </c>
      <c r="P11" s="156"/>
      <c r="Q11" s="156" t="s">
        <v>165</v>
      </c>
      <c r="R11" s="80"/>
      <c r="S11" s="80"/>
      <c r="T11" s="80"/>
      <c r="U11" s="80"/>
      <c r="V11" s="80"/>
      <c r="W11" s="80"/>
    </row>
    <row r="12" spans="1:30" ht="23.25" customHeight="1">
      <c r="A12" s="160"/>
      <c r="B12" s="160"/>
      <c r="C12" s="160"/>
      <c r="D12" s="160"/>
      <c r="E12" s="156"/>
      <c r="F12" s="80"/>
      <c r="G12" s="80"/>
      <c r="H12" s="80"/>
      <c r="I12" s="156"/>
      <c r="J12" s="156"/>
      <c r="K12" s="156"/>
      <c r="L12" s="80"/>
      <c r="M12" s="19" t="s">
        <v>164</v>
      </c>
      <c r="N12" s="80"/>
      <c r="O12" s="156" t="s">
        <v>99</v>
      </c>
      <c r="P12" s="156"/>
      <c r="Q12" s="156" t="s">
        <v>166</v>
      </c>
      <c r="R12" s="80"/>
      <c r="S12" s="80"/>
      <c r="T12" s="80"/>
      <c r="U12" s="80"/>
      <c r="V12" s="80"/>
      <c r="W12" s="80"/>
    </row>
    <row r="13" spans="1:30">
      <c r="A13" s="165"/>
      <c r="B13" s="165"/>
      <c r="C13" s="165"/>
      <c r="D13" s="74" t="s">
        <v>9</v>
      </c>
      <c r="E13" s="75"/>
      <c r="F13" s="75"/>
      <c r="G13" s="75"/>
      <c r="H13" s="75"/>
      <c r="I13" s="75"/>
      <c r="J13" s="75"/>
      <c r="K13" s="75"/>
      <c r="L13" s="75"/>
      <c r="M13" s="165"/>
      <c r="N13" s="165"/>
      <c r="O13" s="165"/>
      <c r="P13" s="161"/>
      <c r="Q13" s="75" t="s">
        <v>167</v>
      </c>
      <c r="R13" s="75"/>
      <c r="S13" s="75"/>
      <c r="T13" s="75"/>
      <c r="U13" s="75"/>
      <c r="V13" s="75"/>
      <c r="W13" s="75"/>
    </row>
    <row r="14" spans="1:30" ht="12.75" customHeight="1">
      <c r="A14" s="160"/>
      <c r="B14" s="160"/>
      <c r="C14" s="160"/>
      <c r="D14" s="156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</row>
    <row r="15" spans="1:30" ht="23">
      <c r="A15" s="163" t="s">
        <v>105</v>
      </c>
      <c r="B15" s="160"/>
      <c r="C15" s="160"/>
      <c r="D15" s="160"/>
      <c r="E15" s="80">
        <v>300000</v>
      </c>
      <c r="F15" s="167"/>
      <c r="G15" s="80">
        <v>1092894</v>
      </c>
      <c r="H15" s="167"/>
      <c r="I15" s="80">
        <v>30000</v>
      </c>
      <c r="J15" s="80"/>
      <c r="K15" s="80">
        <v>426925</v>
      </c>
      <c r="L15" s="80"/>
      <c r="M15" s="19">
        <v>0</v>
      </c>
      <c r="N15" s="80"/>
      <c r="O15" s="80">
        <v>-353682</v>
      </c>
      <c r="P15" s="80"/>
      <c r="Q15" s="80">
        <f>SUM(M15:O15)</f>
        <v>-353682</v>
      </c>
      <c r="R15" s="80"/>
      <c r="S15" s="80">
        <v>1496137</v>
      </c>
      <c r="T15" s="80"/>
      <c r="U15" s="80">
        <v>5114</v>
      </c>
      <c r="V15" s="80"/>
      <c r="W15" s="80">
        <f>SUM(S15:U15)</f>
        <v>1501251</v>
      </c>
      <c r="AD15" s="168"/>
    </row>
    <row r="16" spans="1:30">
      <c r="A16" s="166" t="s">
        <v>101</v>
      </c>
      <c r="B16" s="166"/>
      <c r="C16" s="166"/>
      <c r="D16" s="160"/>
      <c r="E16" s="80"/>
      <c r="F16" s="167"/>
      <c r="G16" s="167"/>
      <c r="H16" s="167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AD16" s="168"/>
    </row>
    <row r="17" spans="1:30">
      <c r="A17" s="160"/>
      <c r="B17" s="160" t="s">
        <v>102</v>
      </c>
      <c r="C17" s="160"/>
      <c r="D17" s="160"/>
      <c r="E17" s="167">
        <v>0</v>
      </c>
      <c r="F17" s="167"/>
      <c r="G17" s="167">
        <v>0</v>
      </c>
      <c r="H17" s="167"/>
      <c r="I17" s="167">
        <v>0</v>
      </c>
      <c r="J17" s="167"/>
      <c r="K17" s="167">
        <f>+'PL 9m'!E37</f>
        <v>728598</v>
      </c>
      <c r="L17" s="167"/>
      <c r="M17" s="167">
        <v>0</v>
      </c>
      <c r="N17" s="167"/>
      <c r="O17" s="167">
        <v>0</v>
      </c>
      <c r="P17" s="167"/>
      <c r="Q17" s="167">
        <f>SUM(M17:O17)</f>
        <v>0</v>
      </c>
      <c r="R17" s="167"/>
      <c r="S17" s="167">
        <f>SUM(E17:O17)</f>
        <v>728598</v>
      </c>
      <c r="T17" s="167"/>
      <c r="U17" s="167">
        <f>+'PL 9m'!E38</f>
        <v>3031</v>
      </c>
      <c r="V17" s="167"/>
      <c r="W17" s="167">
        <f>+S17+U17</f>
        <v>731629</v>
      </c>
      <c r="X17" s="87"/>
      <c r="AD17" s="168"/>
    </row>
    <row r="18" spans="1:30">
      <c r="A18" s="160"/>
      <c r="B18" s="160" t="s">
        <v>103</v>
      </c>
      <c r="C18" s="160"/>
      <c r="D18" s="160"/>
      <c r="E18" s="167">
        <v>0</v>
      </c>
      <c r="F18" s="167"/>
      <c r="G18" s="167">
        <v>0</v>
      </c>
      <c r="H18" s="167"/>
      <c r="I18" s="167">
        <v>0</v>
      </c>
      <c r="J18" s="167"/>
      <c r="K18" s="167">
        <f>+'PL 9m'!E29</f>
        <v>-4</v>
      </c>
      <c r="L18" s="167"/>
      <c r="M18" s="167">
        <f>+'PL 9m'!E28</f>
        <v>431</v>
      </c>
      <c r="N18" s="167"/>
      <c r="O18" s="167">
        <v>0</v>
      </c>
      <c r="P18" s="167"/>
      <c r="Q18" s="167">
        <f>SUM(M18:O18)</f>
        <v>431</v>
      </c>
      <c r="R18" s="167"/>
      <c r="S18" s="167">
        <f>SUM(E18:O18)</f>
        <v>427</v>
      </c>
      <c r="T18" s="167"/>
      <c r="U18" s="167">
        <v>0</v>
      </c>
      <c r="V18" s="167"/>
      <c r="W18" s="167">
        <f>+S18+U18</f>
        <v>427</v>
      </c>
      <c r="AD18" s="168"/>
    </row>
    <row r="19" spans="1:30">
      <c r="A19" s="160"/>
      <c r="B19" s="163" t="s">
        <v>104</v>
      </c>
      <c r="C19" s="163"/>
      <c r="D19" s="160"/>
      <c r="E19" s="169">
        <f>SUM(E17:E18)</f>
        <v>0</v>
      </c>
      <c r="F19" s="167"/>
      <c r="G19" s="169">
        <f>SUM(G17:G18)</f>
        <v>0</v>
      </c>
      <c r="H19" s="167"/>
      <c r="I19" s="169">
        <f>SUM(I18)</f>
        <v>0</v>
      </c>
      <c r="J19" s="80"/>
      <c r="K19" s="169">
        <f>SUM(K17:K18)</f>
        <v>728594</v>
      </c>
      <c r="L19" s="80"/>
      <c r="M19" s="169">
        <f>SUM(M18)</f>
        <v>431</v>
      </c>
      <c r="N19" s="80"/>
      <c r="O19" s="169">
        <f>SUM(O17:O18)</f>
        <v>0</v>
      </c>
      <c r="P19" s="80"/>
      <c r="Q19" s="169">
        <f>SUM(Q18)</f>
        <v>431</v>
      </c>
      <c r="R19" s="80"/>
      <c r="S19" s="169">
        <f>SUM(S17:S18)</f>
        <v>729025</v>
      </c>
      <c r="T19" s="80"/>
      <c r="U19" s="169">
        <f>SUM(U17:U18)</f>
        <v>3031</v>
      </c>
      <c r="V19" s="80"/>
      <c r="W19" s="169">
        <f>SUM(W17:W18)</f>
        <v>732056</v>
      </c>
      <c r="AD19" s="168"/>
    </row>
    <row r="20" spans="1:30">
      <c r="A20" s="166" t="s">
        <v>149</v>
      </c>
      <c r="B20" s="163"/>
      <c r="C20" s="163"/>
      <c r="D20" s="160"/>
      <c r="E20" s="80"/>
      <c r="F20" s="167"/>
      <c r="G20" s="167"/>
      <c r="H20" s="167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AD20" s="168"/>
    </row>
    <row r="21" spans="1:30">
      <c r="A21" s="160"/>
      <c r="B21" s="166" t="s">
        <v>150</v>
      </c>
      <c r="C21" s="166"/>
      <c r="D21" s="170"/>
      <c r="E21" s="80"/>
      <c r="F21" s="167"/>
      <c r="G21" s="167"/>
      <c r="H21" s="167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AD21" s="168"/>
    </row>
    <row r="22" spans="1:30" ht="23">
      <c r="A22" s="160"/>
      <c r="B22" s="163"/>
      <c r="C22" s="171" t="s">
        <v>151</v>
      </c>
      <c r="D22" s="230">
        <v>15</v>
      </c>
      <c r="E22" s="167">
        <v>0</v>
      </c>
      <c r="F22" s="167"/>
      <c r="G22" s="167">
        <v>0</v>
      </c>
      <c r="H22" s="167"/>
      <c r="I22" s="167">
        <v>0</v>
      </c>
      <c r="J22" s="167"/>
      <c r="K22" s="167">
        <v>-315000</v>
      </c>
      <c r="L22" s="167"/>
      <c r="M22" s="167">
        <v>0</v>
      </c>
      <c r="N22" s="167"/>
      <c r="O22" s="167">
        <v>0</v>
      </c>
      <c r="P22" s="167"/>
      <c r="Q22" s="167">
        <v>0</v>
      </c>
      <c r="R22" s="167"/>
      <c r="S22" s="167">
        <f>SUM(E22:O22)</f>
        <v>-315000</v>
      </c>
      <c r="T22" s="167"/>
      <c r="U22" s="167">
        <v>0</v>
      </c>
      <c r="V22" s="167"/>
      <c r="W22" s="167">
        <f>+S22+U22</f>
        <v>-315000</v>
      </c>
      <c r="AD22" s="168"/>
    </row>
    <row r="23" spans="1:30">
      <c r="A23" s="160"/>
      <c r="B23" s="163"/>
      <c r="C23" s="172" t="s">
        <v>152</v>
      </c>
      <c r="D23" s="160"/>
      <c r="E23" s="169">
        <f>SUM(E22:E22)</f>
        <v>0</v>
      </c>
      <c r="F23" s="167"/>
      <c r="G23" s="169">
        <f>SUM(G22:G22)</f>
        <v>0</v>
      </c>
      <c r="H23" s="167"/>
      <c r="I23" s="169">
        <f>SUM(I22:I22)</f>
        <v>0</v>
      </c>
      <c r="J23" s="80"/>
      <c r="K23" s="169">
        <f>SUM(K22:K22)</f>
        <v>-315000</v>
      </c>
      <c r="L23" s="80"/>
      <c r="M23" s="169">
        <f>SUM(M22:M22)</f>
        <v>0</v>
      </c>
      <c r="N23" s="80"/>
      <c r="O23" s="169">
        <f>SUM(O22:O22)</f>
        <v>0</v>
      </c>
      <c r="P23" s="80"/>
      <c r="Q23" s="169">
        <f>SUM(Q22:Q22)</f>
        <v>0</v>
      </c>
      <c r="R23" s="80"/>
      <c r="S23" s="169">
        <f>SUM(S22:S22)</f>
        <v>-315000</v>
      </c>
      <c r="T23" s="80"/>
      <c r="U23" s="169">
        <f>SUM(U22:U22)</f>
        <v>0</v>
      </c>
      <c r="V23" s="80"/>
      <c r="W23" s="169">
        <f>SUM(W22:W22)</f>
        <v>-315000</v>
      </c>
      <c r="AD23" s="168"/>
    </row>
    <row r="24" spans="1:30">
      <c r="A24" s="160"/>
      <c r="B24" s="166" t="s">
        <v>153</v>
      </c>
      <c r="C24" s="172"/>
      <c r="D24" s="160"/>
      <c r="E24" s="169">
        <f>SUM(E23)</f>
        <v>0</v>
      </c>
      <c r="F24" s="167"/>
      <c r="G24" s="169">
        <f>SUM(G23)</f>
        <v>0</v>
      </c>
      <c r="H24" s="167"/>
      <c r="I24" s="169">
        <f>SUM(I23)</f>
        <v>0</v>
      </c>
      <c r="J24" s="80"/>
      <c r="K24" s="169">
        <f>SUM(K23)</f>
        <v>-315000</v>
      </c>
      <c r="L24" s="80"/>
      <c r="M24" s="169">
        <f>SUM(M23)</f>
        <v>0</v>
      </c>
      <c r="N24" s="80"/>
      <c r="O24" s="169">
        <f>SUM(O23)</f>
        <v>0</v>
      </c>
      <c r="P24" s="80"/>
      <c r="Q24" s="169">
        <f>SUM(Q23)</f>
        <v>0</v>
      </c>
      <c r="R24" s="80"/>
      <c r="S24" s="169">
        <f>SUM(S23)</f>
        <v>-315000</v>
      </c>
      <c r="T24" s="80"/>
      <c r="U24" s="169">
        <f>SUM(U23)</f>
        <v>0</v>
      </c>
      <c r="V24" s="80"/>
      <c r="W24" s="169">
        <f>SUM(W23)</f>
        <v>-315000</v>
      </c>
      <c r="AD24" s="168"/>
    </row>
    <row r="25" spans="1:30" ht="23" thickBot="1">
      <c r="A25" s="163" t="s">
        <v>177</v>
      </c>
      <c r="B25" s="166"/>
      <c r="C25" s="166"/>
      <c r="D25" s="173"/>
      <c r="E25" s="175">
        <f>+E15+E19+E24</f>
        <v>300000</v>
      </c>
      <c r="F25" s="167"/>
      <c r="G25" s="175">
        <f>+G15+G19+G24</f>
        <v>1092894</v>
      </c>
      <c r="H25" s="167"/>
      <c r="I25" s="175">
        <f>+I15+I19+I24</f>
        <v>30000</v>
      </c>
      <c r="J25" s="80"/>
      <c r="K25" s="175">
        <f>+K15+K19+K24</f>
        <v>840519</v>
      </c>
      <c r="L25" s="80"/>
      <c r="M25" s="175">
        <f>+M15+M19+M24</f>
        <v>431</v>
      </c>
      <c r="N25" s="80"/>
      <c r="O25" s="175">
        <f>+O15+O19+O24</f>
        <v>-353682</v>
      </c>
      <c r="P25" s="80"/>
      <c r="Q25" s="175">
        <f>+Q15+Q19+Q24</f>
        <v>-353251</v>
      </c>
      <c r="R25" s="80"/>
      <c r="S25" s="175">
        <f>+S15+S19+S24</f>
        <v>1910162</v>
      </c>
      <c r="T25" s="80"/>
      <c r="U25" s="175">
        <f>+U15+U19+U24</f>
        <v>8145</v>
      </c>
      <c r="V25" s="80"/>
      <c r="W25" s="175">
        <f>+W15+W19+W24</f>
        <v>1918307</v>
      </c>
      <c r="X25" s="90"/>
      <c r="Y25" s="176"/>
      <c r="AD25" s="168"/>
    </row>
    <row r="26" spans="1:30" ht="11.15" customHeight="1" thickTop="1">
      <c r="A26" s="162"/>
      <c r="B26" s="166"/>
      <c r="C26" s="172"/>
      <c r="D26" s="160"/>
      <c r="E26" s="80"/>
      <c r="F26" s="167"/>
      <c r="G26" s="167"/>
      <c r="H26" s="167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AD26" s="168"/>
    </row>
    <row r="27" spans="1:30" ht="23">
      <c r="A27" s="163" t="s">
        <v>100</v>
      </c>
      <c r="B27" s="160"/>
      <c r="C27" s="160"/>
      <c r="D27" s="173"/>
      <c r="E27" s="80">
        <v>300000</v>
      </c>
      <c r="F27" s="167"/>
      <c r="G27" s="80">
        <v>1092894</v>
      </c>
      <c r="H27" s="167"/>
      <c r="I27" s="80">
        <v>30000</v>
      </c>
      <c r="J27" s="80"/>
      <c r="K27" s="80">
        <v>326604</v>
      </c>
      <c r="L27" s="80"/>
      <c r="M27" s="19">
        <v>0</v>
      </c>
      <c r="N27" s="80"/>
      <c r="O27" s="80">
        <v>-353682</v>
      </c>
      <c r="P27" s="80"/>
      <c r="Q27" s="80">
        <f>SUM(M27:O27)</f>
        <v>-353682</v>
      </c>
      <c r="R27" s="80"/>
      <c r="S27" s="80">
        <f>SUM(E27:O27)</f>
        <v>1395816</v>
      </c>
      <c r="T27" s="80"/>
      <c r="U27" s="80">
        <v>3986</v>
      </c>
      <c r="V27" s="80"/>
      <c r="W27" s="80">
        <f>SUM(S27:U27)</f>
        <v>1399802</v>
      </c>
      <c r="Y27" s="176"/>
      <c r="AD27" s="168"/>
    </row>
    <row r="28" spans="1:30">
      <c r="A28" s="166" t="s">
        <v>101</v>
      </c>
      <c r="B28" s="166"/>
      <c r="C28" s="166"/>
      <c r="D28" s="160"/>
      <c r="E28" s="80"/>
      <c r="F28" s="167"/>
      <c r="G28" s="167"/>
      <c r="H28" s="167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167"/>
      <c r="T28" s="80"/>
      <c r="U28" s="80"/>
      <c r="V28" s="80"/>
      <c r="W28" s="167"/>
      <c r="AD28" s="168"/>
    </row>
    <row r="29" spans="1:30">
      <c r="A29" s="160"/>
      <c r="B29" s="160" t="s">
        <v>102</v>
      </c>
      <c r="C29" s="160"/>
      <c r="D29" s="160"/>
      <c r="E29" s="167">
        <v>0</v>
      </c>
      <c r="F29" s="167"/>
      <c r="G29" s="167">
        <v>0</v>
      </c>
      <c r="H29" s="167"/>
      <c r="I29" s="167">
        <v>0</v>
      </c>
      <c r="J29" s="167"/>
      <c r="K29" s="167">
        <f>+'PL 9m'!G37</f>
        <v>268004</v>
      </c>
      <c r="L29" s="167"/>
      <c r="M29" s="167">
        <v>0</v>
      </c>
      <c r="N29" s="167"/>
      <c r="O29" s="167">
        <v>0</v>
      </c>
      <c r="P29" s="167"/>
      <c r="Q29" s="167">
        <f>SUM(M29:O29)</f>
        <v>0</v>
      </c>
      <c r="R29" s="167"/>
      <c r="S29" s="167">
        <f>SUM(E29:O29)</f>
        <v>268004</v>
      </c>
      <c r="T29" s="167"/>
      <c r="U29" s="167">
        <f>+'PL 9m'!G38</f>
        <v>746</v>
      </c>
      <c r="V29" s="167"/>
      <c r="W29" s="167">
        <f>+S29+U29</f>
        <v>268750</v>
      </c>
      <c r="X29" s="87"/>
      <c r="Y29" s="176"/>
      <c r="AD29" s="168"/>
    </row>
    <row r="30" spans="1:30">
      <c r="A30" s="160"/>
      <c r="B30" s="160" t="s">
        <v>103</v>
      </c>
      <c r="C30" s="160"/>
      <c r="D30" s="160"/>
      <c r="E30" s="167">
        <v>0</v>
      </c>
      <c r="F30" s="167"/>
      <c r="G30" s="167">
        <v>0</v>
      </c>
      <c r="H30" s="167"/>
      <c r="I30" s="167">
        <v>0</v>
      </c>
      <c r="J30" s="167"/>
      <c r="K30" s="167">
        <f>'PL 9m'!G31-U30</f>
        <v>-19</v>
      </c>
      <c r="L30" s="167"/>
      <c r="M30" s="167">
        <v>0</v>
      </c>
      <c r="N30" s="167"/>
      <c r="O30" s="167">
        <v>0</v>
      </c>
      <c r="P30" s="167"/>
      <c r="Q30" s="167">
        <f>SUM(M30:O30)</f>
        <v>0</v>
      </c>
      <c r="R30" s="167"/>
      <c r="S30" s="167">
        <f>SUM(E30:O30)</f>
        <v>-19</v>
      </c>
      <c r="T30" s="167"/>
      <c r="U30" s="167">
        <v>0</v>
      </c>
      <c r="V30" s="167"/>
      <c r="W30" s="167">
        <f>+S30+U30</f>
        <v>-19</v>
      </c>
      <c r="AD30" s="168"/>
    </row>
    <row r="31" spans="1:30">
      <c r="A31" s="160"/>
      <c r="B31" s="163" t="s">
        <v>104</v>
      </c>
      <c r="C31" s="163"/>
      <c r="D31" s="160"/>
      <c r="E31" s="169">
        <f>SUM(E29:E30)</f>
        <v>0</v>
      </c>
      <c r="F31" s="167"/>
      <c r="G31" s="169">
        <f>SUM(G29:G30)</f>
        <v>0</v>
      </c>
      <c r="H31" s="167"/>
      <c r="I31" s="169">
        <f>SUM(I29:I30)</f>
        <v>0</v>
      </c>
      <c r="J31" s="80"/>
      <c r="K31" s="169">
        <f>SUM(K29:K30)</f>
        <v>267985</v>
      </c>
      <c r="L31" s="80"/>
      <c r="M31" s="169">
        <f>SUM(M30)</f>
        <v>0</v>
      </c>
      <c r="N31" s="80"/>
      <c r="O31" s="169">
        <f>SUM(O29:O30)</f>
        <v>0</v>
      </c>
      <c r="P31" s="80"/>
      <c r="Q31" s="169">
        <f>SUM(Q29:Q30)</f>
        <v>0</v>
      </c>
      <c r="R31" s="80"/>
      <c r="S31" s="169">
        <f>SUM(S29:S30)</f>
        <v>267985</v>
      </c>
      <c r="T31" s="80"/>
      <c r="U31" s="169">
        <f>SUM(U29:U30)</f>
        <v>746</v>
      </c>
      <c r="V31" s="80"/>
      <c r="W31" s="169">
        <f>SUM(W29:W30)</f>
        <v>268731</v>
      </c>
      <c r="AD31" s="168"/>
    </row>
    <row r="32" spans="1:30">
      <c r="A32" s="166" t="s">
        <v>149</v>
      </c>
      <c r="B32" s="163"/>
      <c r="C32" s="163"/>
      <c r="D32" s="160"/>
      <c r="E32" s="80"/>
      <c r="F32" s="167"/>
      <c r="G32" s="167"/>
      <c r="H32" s="167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AD32" s="168"/>
    </row>
    <row r="33" spans="1:30">
      <c r="A33" s="160"/>
      <c r="B33" s="166" t="s">
        <v>150</v>
      </c>
      <c r="C33" s="166"/>
      <c r="D33" s="174"/>
      <c r="E33" s="80"/>
      <c r="F33" s="167"/>
      <c r="G33" s="167"/>
      <c r="H33" s="167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AD33" s="168"/>
    </row>
    <row r="34" spans="1:30">
      <c r="A34" s="160"/>
      <c r="B34" s="163"/>
      <c r="C34" s="171" t="s">
        <v>151</v>
      </c>
      <c r="D34" s="170"/>
      <c r="E34" s="167">
        <v>0</v>
      </c>
      <c r="F34" s="167"/>
      <c r="G34" s="167">
        <v>0</v>
      </c>
      <c r="H34" s="167"/>
      <c r="I34" s="167">
        <v>0</v>
      </c>
      <c r="J34" s="167"/>
      <c r="K34" s="167">
        <v>-270000</v>
      </c>
      <c r="L34" s="167"/>
      <c r="M34" s="167">
        <v>0</v>
      </c>
      <c r="N34" s="167"/>
      <c r="O34" s="167">
        <v>0</v>
      </c>
      <c r="P34" s="167"/>
      <c r="Q34" s="167">
        <v>0</v>
      </c>
      <c r="R34" s="167"/>
      <c r="S34" s="167">
        <f>SUM(E34:O34)</f>
        <v>-270000</v>
      </c>
      <c r="T34" s="167"/>
      <c r="U34" s="167">
        <v>0</v>
      </c>
      <c r="V34" s="167"/>
      <c r="W34" s="167">
        <f>+S34+U34</f>
        <v>-270000</v>
      </c>
      <c r="AD34" s="168"/>
    </row>
    <row r="35" spans="1:30">
      <c r="A35" s="160"/>
      <c r="B35" s="163"/>
      <c r="C35" s="172" t="s">
        <v>152</v>
      </c>
      <c r="D35" s="160"/>
      <c r="E35" s="169">
        <f>SUM(E34:E34)</f>
        <v>0</v>
      </c>
      <c r="F35" s="167"/>
      <c r="G35" s="169">
        <f>SUM(G34:G34)</f>
        <v>0</v>
      </c>
      <c r="H35" s="167"/>
      <c r="I35" s="169">
        <f>SUM(I34:I34)</f>
        <v>0</v>
      </c>
      <c r="J35" s="80"/>
      <c r="K35" s="169">
        <f>SUM(K34:K34)</f>
        <v>-270000</v>
      </c>
      <c r="L35" s="80"/>
      <c r="M35" s="169">
        <f>SUM(M34:M34)</f>
        <v>0</v>
      </c>
      <c r="N35" s="80"/>
      <c r="O35" s="169">
        <f>SUM(O34:O34)</f>
        <v>0</v>
      </c>
      <c r="P35" s="80"/>
      <c r="Q35" s="169">
        <f>SUM(Q34:Q34)</f>
        <v>0</v>
      </c>
      <c r="R35" s="80"/>
      <c r="S35" s="169">
        <f>SUM(S34:S34)</f>
        <v>-270000</v>
      </c>
      <c r="T35" s="80"/>
      <c r="U35" s="169">
        <f>SUM(U34:U34)</f>
        <v>0</v>
      </c>
      <c r="V35" s="80"/>
      <c r="W35" s="169">
        <f>SUM(W34:W34)</f>
        <v>-270000</v>
      </c>
      <c r="AD35" s="168"/>
    </row>
    <row r="36" spans="1:30">
      <c r="A36" s="160"/>
      <c r="B36" s="166" t="s">
        <v>153</v>
      </c>
      <c r="C36" s="172"/>
      <c r="D36" s="160"/>
      <c r="E36" s="169">
        <f>SUM(E35)</f>
        <v>0</v>
      </c>
      <c r="F36" s="167"/>
      <c r="G36" s="169">
        <f>SUM(G35)</f>
        <v>0</v>
      </c>
      <c r="H36" s="167"/>
      <c r="I36" s="169">
        <f>SUM(I35)</f>
        <v>0</v>
      </c>
      <c r="J36" s="80"/>
      <c r="K36" s="169">
        <f>SUM(K35)</f>
        <v>-270000</v>
      </c>
      <c r="L36" s="80"/>
      <c r="M36" s="169">
        <f>SUM(M35)</f>
        <v>0</v>
      </c>
      <c r="N36" s="80"/>
      <c r="O36" s="169">
        <f>SUM(O35)</f>
        <v>0</v>
      </c>
      <c r="P36" s="80"/>
      <c r="Q36" s="169">
        <f>SUM(Q35)</f>
        <v>0</v>
      </c>
      <c r="R36" s="80"/>
      <c r="S36" s="169">
        <f>SUM(S35)</f>
        <v>-270000</v>
      </c>
      <c r="T36" s="80"/>
      <c r="U36" s="169">
        <f>SUM(U35)</f>
        <v>0</v>
      </c>
      <c r="V36" s="80"/>
      <c r="W36" s="169">
        <f>SUM(W35)</f>
        <v>-270000</v>
      </c>
      <c r="AD36" s="168"/>
    </row>
    <row r="37" spans="1:30" ht="23" thickBot="1">
      <c r="A37" s="163" t="s">
        <v>178</v>
      </c>
      <c r="B37" s="166"/>
      <c r="C37" s="172"/>
      <c r="D37" s="160"/>
      <c r="E37" s="175">
        <f>+E27+E31+E36</f>
        <v>300000</v>
      </c>
      <c r="F37" s="167"/>
      <c r="G37" s="175">
        <f>+G27+G31+G36</f>
        <v>1092894</v>
      </c>
      <c r="H37" s="167"/>
      <c r="I37" s="175">
        <f>+I27+I31+I36</f>
        <v>30000</v>
      </c>
      <c r="J37" s="80"/>
      <c r="K37" s="175">
        <f>+K27+K31+K36</f>
        <v>324589</v>
      </c>
      <c r="L37" s="80"/>
      <c r="M37" s="175">
        <f>+M27+M31+M36</f>
        <v>0</v>
      </c>
      <c r="N37" s="80"/>
      <c r="O37" s="175">
        <f>+O27+O31+O36</f>
        <v>-353682</v>
      </c>
      <c r="P37" s="80"/>
      <c r="Q37" s="175">
        <f>+Q27+Q31+Q36</f>
        <v>-353682</v>
      </c>
      <c r="R37" s="80"/>
      <c r="S37" s="175">
        <f>+S27+S31+S36</f>
        <v>1393801</v>
      </c>
      <c r="T37" s="80"/>
      <c r="U37" s="175">
        <f>+U27+U31+U36</f>
        <v>4732</v>
      </c>
      <c r="V37" s="80"/>
      <c r="W37" s="175">
        <f>+W27+W31+W36</f>
        <v>1398533</v>
      </c>
      <c r="X37" s="177"/>
      <c r="AD37" s="168"/>
    </row>
    <row r="38" spans="1:30" ht="11.15" customHeight="1" thickTop="1">
      <c r="A38" s="162"/>
      <c r="B38" s="166"/>
      <c r="C38" s="172"/>
      <c r="D38" s="160"/>
      <c r="E38" s="80"/>
      <c r="F38" s="167"/>
      <c r="G38" s="167"/>
      <c r="H38" s="167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AD38" s="168"/>
    </row>
    <row r="39" spans="1:30">
      <c r="A39" s="163"/>
      <c r="B39" s="166"/>
      <c r="C39" s="166"/>
      <c r="D39" s="173"/>
      <c r="E39" s="80"/>
      <c r="F39" s="167"/>
      <c r="G39" s="80"/>
      <c r="H39" s="167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90"/>
      <c r="Y39" s="176"/>
      <c r="AD39" s="168"/>
    </row>
    <row r="63" ht="42.75" customHeight="1"/>
  </sheetData>
  <sheetProtection formatCells="0" formatColumns="0" formatRows="0" insertColumns="0" insertRows="0" insertHyperlinks="0" deleteColumns="0" deleteRows="0" sort="0" autoFilter="0" pivotTables="0"/>
  <mergeCells count="6">
    <mergeCell ref="W8:W9"/>
    <mergeCell ref="A1:W1"/>
    <mergeCell ref="A2:W2"/>
    <mergeCell ref="A3:W3"/>
    <mergeCell ref="A4:W4"/>
    <mergeCell ref="I8:K9"/>
  </mergeCells>
  <printOptions horizontalCentered="1"/>
  <pageMargins left="0.43307086614173201" right="0.196850393700787" top="0.66929133858267698" bottom="0.25" header="0.39370078740157499" footer="0.25"/>
  <pageSetup paperSize="9" scale="62" firstPageNumber="7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FFCC"/>
    <pageSetUpPr fitToPage="1"/>
  </sheetPr>
  <dimension ref="A1:V61"/>
  <sheetViews>
    <sheetView view="pageBreakPreview" topLeftCell="A22" zoomScale="41" zoomScaleSheetLayoutView="41" workbookViewId="0">
      <selection activeCell="P24" sqref="P24"/>
    </sheetView>
  </sheetViews>
  <sheetFormatPr defaultColWidth="9.1796875" defaultRowHeight="23"/>
  <cols>
    <col min="1" max="1" width="3.1796875" style="8" customWidth="1"/>
    <col min="2" max="2" width="3.54296875" style="8" customWidth="1"/>
    <col min="3" max="3" width="42.54296875" style="8" customWidth="1"/>
    <col min="4" max="4" width="6.81640625" style="8" customWidth="1"/>
    <col min="5" max="5" width="14.81640625" style="5" bestFit="1" customWidth="1"/>
    <col min="6" max="6" width="1.54296875" style="5" customWidth="1"/>
    <col min="7" max="7" width="16.453125" style="5" bestFit="1" customWidth="1"/>
    <col min="8" max="8" width="1.54296875" style="5" customWidth="1"/>
    <col min="9" max="9" width="16.81640625" style="5" customWidth="1"/>
    <col min="10" max="10" width="1.453125" style="5" customWidth="1"/>
    <col min="11" max="11" width="16.453125" style="5" customWidth="1"/>
    <col min="12" max="12" width="1" style="5" customWidth="1"/>
    <col min="13" max="13" width="19.1796875" style="5" customWidth="1"/>
    <col min="14" max="14" width="1.453125" style="5" customWidth="1"/>
    <col min="15" max="15" width="15" style="5" customWidth="1"/>
    <col min="16" max="16" width="15.453125" style="8" bestFit="1" customWidth="1"/>
    <col min="17" max="21" width="9.1796875" style="8"/>
    <col min="22" max="22" width="9.1796875" style="14"/>
    <col min="23" max="16384" width="9.1796875" style="8"/>
  </cols>
  <sheetData>
    <row r="1" spans="1:22" s="11" customFormat="1">
      <c r="A1" s="250" t="str">
        <f>+'[1]PL 9m'!A1:K1</f>
        <v>RAJTHANEE HOSPITAL PUBLIC COMPANY LIMITED AND ITS SUBSIDIARIES</v>
      </c>
      <c r="B1" s="250"/>
      <c r="C1" s="250"/>
      <c r="D1" s="250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V1" s="12"/>
    </row>
    <row r="2" spans="1:22" s="11" customFormat="1">
      <c r="A2" s="251" t="s">
        <v>186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V2" s="12"/>
    </row>
    <row r="3" spans="1:22" s="11" customFormat="1">
      <c r="A3" s="250" t="str">
        <f>+'PL 9m'!A3:K3</f>
        <v>For the nine months period ended 30 September 2021</v>
      </c>
      <c r="B3" s="250"/>
      <c r="C3" s="250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V3" s="12"/>
    </row>
    <row r="4" spans="1:22" s="11" customFormat="1">
      <c r="A4" s="252" t="s">
        <v>106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V4" s="12"/>
    </row>
    <row r="5" spans="1:22" s="11" customFormat="1">
      <c r="A5" s="25"/>
      <c r="B5" s="25"/>
      <c r="C5" s="25"/>
      <c r="D5" s="25"/>
      <c r="E5" s="19"/>
      <c r="F5" s="19"/>
      <c r="G5" s="19"/>
      <c r="H5" s="19"/>
      <c r="I5" s="19"/>
      <c r="J5" s="19"/>
      <c r="K5" s="19"/>
      <c r="L5" s="19"/>
      <c r="M5" s="19"/>
      <c r="N5" s="19"/>
      <c r="O5" s="137" t="s">
        <v>3</v>
      </c>
      <c r="V5" s="12"/>
    </row>
    <row r="6" spans="1:22" s="11" customFormat="1">
      <c r="A6" s="25"/>
      <c r="B6" s="25"/>
      <c r="C6" s="25"/>
      <c r="D6" s="25"/>
      <c r="E6" s="19"/>
      <c r="F6" s="19"/>
      <c r="G6" s="19"/>
      <c r="H6" s="19"/>
      <c r="I6" s="19"/>
      <c r="J6" s="19"/>
      <c r="K6" s="19"/>
      <c r="L6" s="19"/>
      <c r="M6" s="19"/>
      <c r="N6" s="19"/>
      <c r="O6" s="138" t="s">
        <v>5</v>
      </c>
      <c r="V6" s="12"/>
    </row>
    <row r="7" spans="1:22" s="11" customFormat="1">
      <c r="A7" s="25"/>
      <c r="B7" s="25"/>
      <c r="C7" s="25"/>
      <c r="D7" s="25"/>
      <c r="E7" s="19"/>
      <c r="F7" s="19"/>
      <c r="G7" s="19"/>
      <c r="H7" s="19"/>
      <c r="I7" s="19"/>
      <c r="J7" s="19"/>
      <c r="K7" s="19"/>
      <c r="L7" s="19"/>
      <c r="M7" s="19"/>
      <c r="N7" s="19"/>
      <c r="O7" s="204" t="s">
        <v>2</v>
      </c>
      <c r="V7" s="12"/>
    </row>
    <row r="8" spans="1:22">
      <c r="A8" s="13"/>
      <c r="B8" s="13"/>
      <c r="C8" s="13"/>
      <c r="D8" s="157"/>
      <c r="E8" s="155" t="s">
        <v>86</v>
      </c>
      <c r="F8" s="155"/>
      <c r="G8" s="155" t="s">
        <v>87</v>
      </c>
      <c r="H8" s="38"/>
      <c r="I8" s="253" t="s">
        <v>88</v>
      </c>
      <c r="J8" s="253"/>
      <c r="K8" s="253"/>
      <c r="L8" s="155"/>
      <c r="M8" s="155" t="s">
        <v>171</v>
      </c>
      <c r="N8" s="38"/>
      <c r="O8" s="155" t="s">
        <v>83</v>
      </c>
    </row>
    <row r="9" spans="1:22">
      <c r="A9" s="14"/>
      <c r="B9" s="14"/>
      <c r="C9" s="14"/>
      <c r="D9" s="160"/>
      <c r="E9" s="156" t="s">
        <v>90</v>
      </c>
      <c r="F9" s="156"/>
      <c r="G9" s="156" t="s">
        <v>91</v>
      </c>
      <c r="H9" s="19"/>
      <c r="I9" s="161"/>
      <c r="J9" s="161"/>
      <c r="K9" s="161"/>
      <c r="L9" s="156"/>
      <c r="M9" s="161" t="s">
        <v>170</v>
      </c>
      <c r="N9" s="19"/>
      <c r="O9" s="156"/>
    </row>
    <row r="10" spans="1:22" ht="23.25" customHeight="1">
      <c r="A10" s="14"/>
      <c r="B10" s="14"/>
      <c r="C10" s="14"/>
      <c r="D10" s="160"/>
      <c r="E10" s="156" t="s">
        <v>44</v>
      </c>
      <c r="F10" s="156"/>
      <c r="G10" s="156"/>
      <c r="H10" s="19"/>
      <c r="I10" s="156" t="s">
        <v>93</v>
      </c>
      <c r="J10" s="156"/>
      <c r="K10" s="156" t="s">
        <v>94</v>
      </c>
      <c r="L10" s="156"/>
      <c r="M10" s="159" t="s">
        <v>162</v>
      </c>
      <c r="N10" s="19"/>
      <c r="O10" s="19"/>
    </row>
    <row r="11" spans="1:22" ht="23.25" customHeight="1">
      <c r="A11" s="14"/>
      <c r="B11" s="14"/>
      <c r="C11" s="14"/>
      <c r="D11" s="156" t="s">
        <v>9</v>
      </c>
      <c r="H11" s="19"/>
      <c r="I11" s="156" t="s">
        <v>97</v>
      </c>
      <c r="J11" s="156"/>
      <c r="K11" s="156"/>
      <c r="L11" s="156"/>
      <c r="M11" s="80" t="s">
        <v>163</v>
      </c>
      <c r="N11" s="19"/>
      <c r="O11" s="19"/>
    </row>
    <row r="12" spans="1:22">
      <c r="A12" s="15"/>
      <c r="B12" s="15"/>
      <c r="C12" s="15"/>
      <c r="D12" s="15"/>
      <c r="E12" s="15"/>
      <c r="F12" s="15"/>
      <c r="G12" s="15"/>
      <c r="H12" s="15"/>
      <c r="I12" s="15"/>
      <c r="J12" s="161"/>
      <c r="K12" s="161"/>
      <c r="L12" s="161"/>
      <c r="M12" s="75" t="s">
        <v>164</v>
      </c>
      <c r="N12" s="35"/>
      <c r="O12" s="35"/>
    </row>
    <row r="13" spans="1:22" ht="8.15" customHeight="1">
      <c r="A13" s="11"/>
      <c r="B13" s="18"/>
      <c r="C13" s="22"/>
      <c r="D13" s="14"/>
      <c r="E13" s="57"/>
      <c r="F13" s="56"/>
      <c r="G13" s="56"/>
      <c r="H13" s="56"/>
      <c r="I13" s="57"/>
      <c r="J13" s="57"/>
      <c r="K13" s="57"/>
      <c r="L13" s="57"/>
      <c r="M13" s="57"/>
      <c r="N13" s="57"/>
      <c r="O13" s="57"/>
      <c r="P13" s="31"/>
      <c r="V13" s="17"/>
    </row>
    <row r="14" spans="1:22">
      <c r="A14" s="163" t="s">
        <v>105</v>
      </c>
      <c r="B14" s="160"/>
      <c r="C14" s="160"/>
      <c r="D14" s="14"/>
      <c r="E14" s="19">
        <v>300000</v>
      </c>
      <c r="F14" s="20"/>
      <c r="G14" s="19">
        <v>1092894</v>
      </c>
      <c r="H14" s="20"/>
      <c r="I14" s="19">
        <v>30000</v>
      </c>
      <c r="J14" s="19"/>
      <c r="K14" s="19">
        <v>298845</v>
      </c>
      <c r="L14" s="19"/>
      <c r="M14" s="19">
        <v>0</v>
      </c>
      <c r="N14" s="19"/>
      <c r="O14" s="19">
        <f>SUM(E14:K14)</f>
        <v>1721739</v>
      </c>
      <c r="V14" s="17"/>
    </row>
    <row r="15" spans="1:22">
      <c r="A15" s="166" t="s">
        <v>101</v>
      </c>
      <c r="B15" s="166"/>
      <c r="C15" s="166"/>
      <c r="D15" s="14"/>
      <c r="E15" s="19"/>
      <c r="F15" s="20"/>
      <c r="G15" s="20"/>
      <c r="H15" s="20"/>
      <c r="I15" s="19"/>
      <c r="J15" s="19"/>
      <c r="K15" s="19"/>
      <c r="L15" s="19"/>
      <c r="M15" s="19"/>
      <c r="N15" s="19"/>
      <c r="O15" s="19"/>
      <c r="V15" s="17"/>
    </row>
    <row r="16" spans="1:22">
      <c r="A16" s="160"/>
      <c r="B16" s="160" t="s">
        <v>102</v>
      </c>
      <c r="C16" s="160"/>
      <c r="D16" s="14"/>
      <c r="E16" s="20">
        <v>0</v>
      </c>
      <c r="F16" s="20"/>
      <c r="G16" s="20">
        <v>0</v>
      </c>
      <c r="H16" s="20"/>
      <c r="I16" s="20">
        <v>0</v>
      </c>
      <c r="J16" s="20"/>
      <c r="K16" s="20">
        <f>+'PL 9m'!I23</f>
        <v>552335</v>
      </c>
      <c r="L16" s="20"/>
      <c r="M16" s="20">
        <v>0</v>
      </c>
      <c r="N16" s="20"/>
      <c r="O16" s="20">
        <f>SUM(E16:K16)</f>
        <v>552335</v>
      </c>
      <c r="V16" s="17"/>
    </row>
    <row r="17" spans="1:22">
      <c r="A17" s="160"/>
      <c r="B17" s="160" t="s">
        <v>103</v>
      </c>
      <c r="C17" s="160"/>
      <c r="D17" s="14"/>
      <c r="E17" s="20">
        <v>0</v>
      </c>
      <c r="F17" s="20"/>
      <c r="G17" s="20">
        <v>0</v>
      </c>
      <c r="H17" s="20"/>
      <c r="I17" s="20">
        <v>0</v>
      </c>
      <c r="J17" s="20"/>
      <c r="K17" s="20">
        <v>0</v>
      </c>
      <c r="L17" s="20"/>
      <c r="M17" s="20">
        <f>+'PL 9m'!I28</f>
        <v>431</v>
      </c>
      <c r="N17" s="20"/>
      <c r="O17" s="20">
        <f>SUM(E17:M17)</f>
        <v>431</v>
      </c>
      <c r="V17" s="17"/>
    </row>
    <row r="18" spans="1:22">
      <c r="A18" s="160"/>
      <c r="B18" s="163" t="s">
        <v>104</v>
      </c>
      <c r="C18" s="163"/>
      <c r="D18" s="14"/>
      <c r="E18" s="58">
        <f>SUM(E16:E17)</f>
        <v>0</v>
      </c>
      <c r="F18" s="20"/>
      <c r="G18" s="58">
        <f>SUM(G16:G17)</f>
        <v>0</v>
      </c>
      <c r="H18" s="20"/>
      <c r="I18" s="58">
        <f>SUM(I16:I17)</f>
        <v>0</v>
      </c>
      <c r="J18" s="19"/>
      <c r="K18" s="58">
        <f>SUM(K16:K17)</f>
        <v>552335</v>
      </c>
      <c r="L18" s="19"/>
      <c r="M18" s="58">
        <f>SUM(M16:M17)</f>
        <v>431</v>
      </c>
      <c r="N18" s="19"/>
      <c r="O18" s="58">
        <f>SUM(O16:O17)</f>
        <v>552766</v>
      </c>
      <c r="V18" s="17"/>
    </row>
    <row r="19" spans="1:22">
      <c r="A19" s="18" t="s">
        <v>149</v>
      </c>
      <c r="B19" s="12"/>
      <c r="C19" s="12"/>
      <c r="D19" s="14"/>
      <c r="E19" s="19"/>
      <c r="F19" s="20"/>
      <c r="G19" s="20"/>
      <c r="H19" s="20"/>
      <c r="I19" s="19"/>
      <c r="J19" s="19"/>
      <c r="K19" s="19"/>
      <c r="L19" s="19"/>
      <c r="M19" s="19"/>
      <c r="N19" s="19"/>
      <c r="O19" s="19"/>
      <c r="V19" s="17"/>
    </row>
    <row r="20" spans="1:22">
      <c r="A20" s="14"/>
      <c r="B20" s="18" t="s">
        <v>150</v>
      </c>
      <c r="C20" s="18"/>
      <c r="D20" s="16"/>
      <c r="E20" s="19"/>
      <c r="F20" s="20"/>
      <c r="G20" s="20"/>
      <c r="H20" s="20"/>
      <c r="I20" s="19"/>
      <c r="J20" s="19"/>
      <c r="K20" s="19"/>
      <c r="L20" s="19"/>
      <c r="M20" s="19"/>
      <c r="N20" s="19"/>
      <c r="O20" s="19"/>
      <c r="V20" s="17"/>
    </row>
    <row r="21" spans="1:22">
      <c r="A21" s="14"/>
      <c r="B21" s="12"/>
      <c r="C21" s="21" t="s">
        <v>151</v>
      </c>
      <c r="D21" s="16">
        <v>15</v>
      </c>
      <c r="E21" s="20">
        <v>0</v>
      </c>
      <c r="F21" s="20"/>
      <c r="G21" s="20">
        <v>0</v>
      </c>
      <c r="H21" s="20"/>
      <c r="I21" s="20">
        <v>0</v>
      </c>
      <c r="J21" s="20"/>
      <c r="K21" s="20">
        <v>-315000</v>
      </c>
      <c r="L21" s="20"/>
      <c r="M21" s="20">
        <v>0</v>
      </c>
      <c r="N21" s="20"/>
      <c r="O21" s="20">
        <f>SUM(E21:K21)</f>
        <v>-315000</v>
      </c>
      <c r="V21" s="17"/>
    </row>
    <row r="22" spans="1:22">
      <c r="A22" s="14"/>
      <c r="B22" s="12"/>
      <c r="C22" s="22" t="s">
        <v>152</v>
      </c>
      <c r="D22" s="14"/>
      <c r="E22" s="58">
        <f>SUM(E21:E21)</f>
        <v>0</v>
      </c>
      <c r="F22" s="20"/>
      <c r="G22" s="58">
        <f>SUM(G21:G21)</f>
        <v>0</v>
      </c>
      <c r="H22" s="20"/>
      <c r="I22" s="58">
        <f>SUM(I21:I21)</f>
        <v>0</v>
      </c>
      <c r="J22" s="19"/>
      <c r="K22" s="58">
        <f>SUM(K21:K21)</f>
        <v>-315000</v>
      </c>
      <c r="L22" s="19"/>
      <c r="M22" s="58">
        <f>SUM(M21:M21)</f>
        <v>0</v>
      </c>
      <c r="N22" s="19"/>
      <c r="O22" s="58">
        <f>SUM(O21:O21)</f>
        <v>-315000</v>
      </c>
      <c r="V22" s="17"/>
    </row>
    <row r="23" spans="1:22">
      <c r="A23" s="14"/>
      <c r="B23" s="18" t="s">
        <v>153</v>
      </c>
      <c r="C23" s="22"/>
      <c r="D23" s="14"/>
      <c r="E23" s="58">
        <f>SUM(E22)</f>
        <v>0</v>
      </c>
      <c r="F23" s="20"/>
      <c r="G23" s="58">
        <f>SUM(G22)</f>
        <v>0</v>
      </c>
      <c r="H23" s="20"/>
      <c r="I23" s="58">
        <f>SUM(I22)</f>
        <v>0</v>
      </c>
      <c r="J23" s="19"/>
      <c r="K23" s="58">
        <f>SUM(K22)</f>
        <v>-315000</v>
      </c>
      <c r="L23" s="19"/>
      <c r="M23" s="58">
        <f>SUM(M22)</f>
        <v>0</v>
      </c>
      <c r="N23" s="19"/>
      <c r="O23" s="58">
        <f>SUM(O22)</f>
        <v>-315000</v>
      </c>
      <c r="V23" s="17"/>
    </row>
    <row r="24" spans="1:22" ht="23.5" thickBot="1">
      <c r="A24" s="163" t="s">
        <v>177</v>
      </c>
      <c r="B24" s="18"/>
      <c r="C24" s="18"/>
      <c r="D24" s="24"/>
      <c r="E24" s="60">
        <f>+E14+E18+E23</f>
        <v>300000</v>
      </c>
      <c r="F24" s="20"/>
      <c r="G24" s="60">
        <f>+G14+G18+G23</f>
        <v>1092894</v>
      </c>
      <c r="H24" s="20"/>
      <c r="I24" s="60">
        <f>+I14+I18+I23</f>
        <v>30000</v>
      </c>
      <c r="J24" s="19"/>
      <c r="K24" s="60">
        <f>+K14+K18+K23</f>
        <v>536180</v>
      </c>
      <c r="L24" s="19"/>
      <c r="M24" s="60">
        <f>+M14+M18+M23</f>
        <v>431</v>
      </c>
      <c r="N24" s="19"/>
      <c r="O24" s="60">
        <f>+O14+O18+O23</f>
        <v>1959505</v>
      </c>
      <c r="P24" s="31"/>
      <c r="V24" s="17"/>
    </row>
    <row r="25" spans="1:22" ht="12.75" customHeight="1" thickTop="1">
      <c r="A25" s="14"/>
      <c r="B25" s="14"/>
      <c r="C25" s="14"/>
      <c r="D25" s="14"/>
      <c r="E25" s="19"/>
      <c r="F25" s="20"/>
      <c r="G25" s="20"/>
      <c r="H25" s="20"/>
      <c r="I25" s="19"/>
      <c r="J25" s="19"/>
      <c r="K25" s="19"/>
      <c r="L25" s="19"/>
      <c r="M25" s="19"/>
      <c r="N25" s="19"/>
      <c r="O25" s="19"/>
      <c r="V25" s="17"/>
    </row>
    <row r="26" spans="1:22">
      <c r="A26" s="163" t="s">
        <v>100</v>
      </c>
      <c r="B26" s="160"/>
      <c r="C26" s="160"/>
      <c r="D26" s="24"/>
      <c r="E26" s="19">
        <v>300000</v>
      </c>
      <c r="F26" s="20"/>
      <c r="G26" s="33">
        <v>1092894</v>
      </c>
      <c r="H26" s="20"/>
      <c r="I26" s="19">
        <v>30000</v>
      </c>
      <c r="J26" s="19"/>
      <c r="K26" s="19">
        <v>262705</v>
      </c>
      <c r="L26" s="19"/>
      <c r="M26" s="19">
        <v>0</v>
      </c>
      <c r="N26" s="19"/>
      <c r="O26" s="19">
        <v>1685599</v>
      </c>
      <c r="P26" s="31"/>
      <c r="V26" s="17"/>
    </row>
    <row r="27" spans="1:22">
      <c r="A27" s="166" t="s">
        <v>101</v>
      </c>
      <c r="B27" s="166"/>
      <c r="C27" s="166"/>
      <c r="D27" s="14"/>
      <c r="E27" s="19"/>
      <c r="F27" s="20"/>
      <c r="G27" s="20"/>
      <c r="H27" s="20"/>
      <c r="I27" s="19"/>
      <c r="J27" s="19"/>
      <c r="K27" s="19"/>
      <c r="L27" s="19"/>
      <c r="M27" s="19"/>
      <c r="N27" s="19"/>
      <c r="O27" s="20"/>
      <c r="V27" s="17"/>
    </row>
    <row r="28" spans="1:22">
      <c r="A28" s="160"/>
      <c r="B28" s="160" t="s">
        <v>102</v>
      </c>
      <c r="C28" s="160"/>
      <c r="D28" s="14"/>
      <c r="E28" s="20">
        <v>0</v>
      </c>
      <c r="F28" s="20"/>
      <c r="G28" s="20">
        <v>0</v>
      </c>
      <c r="H28" s="20"/>
      <c r="I28" s="20">
        <v>0</v>
      </c>
      <c r="J28" s="20"/>
      <c r="K28" s="64">
        <f>+'PL 9m'!K23</f>
        <v>226241</v>
      </c>
      <c r="L28" s="64"/>
      <c r="M28" s="20">
        <v>0</v>
      </c>
      <c r="N28" s="20"/>
      <c r="O28" s="20">
        <f>SUM(E28:K28)</f>
        <v>226241</v>
      </c>
      <c r="V28" s="17"/>
    </row>
    <row r="29" spans="1:22">
      <c r="A29" s="160"/>
      <c r="B29" s="160" t="s">
        <v>103</v>
      </c>
      <c r="C29" s="160"/>
      <c r="D29" s="14"/>
      <c r="E29" s="20">
        <v>0</v>
      </c>
      <c r="F29" s="20"/>
      <c r="G29" s="20">
        <v>0</v>
      </c>
      <c r="H29" s="20"/>
      <c r="I29" s="20">
        <v>0</v>
      </c>
      <c r="J29" s="20"/>
      <c r="K29" s="20">
        <f>+'PL 9m'!K29</f>
        <v>0</v>
      </c>
      <c r="L29" s="20"/>
      <c r="M29" s="20">
        <v>0</v>
      </c>
      <c r="N29" s="20"/>
      <c r="O29" s="20">
        <f>SUM(E29:K29)</f>
        <v>0</v>
      </c>
      <c r="V29" s="17"/>
    </row>
    <row r="30" spans="1:22">
      <c r="A30" s="160"/>
      <c r="B30" s="163" t="s">
        <v>104</v>
      </c>
      <c r="C30" s="163"/>
      <c r="D30" s="14"/>
      <c r="E30" s="58">
        <f>SUM(E28:E29)</f>
        <v>0</v>
      </c>
      <c r="F30" s="20"/>
      <c r="G30" s="58">
        <f>SUM(G28:G29)</f>
        <v>0</v>
      </c>
      <c r="H30" s="20"/>
      <c r="I30" s="58">
        <f>SUM(I28:I29)</f>
        <v>0</v>
      </c>
      <c r="J30" s="19"/>
      <c r="K30" s="58">
        <f>SUM(K28:K29)</f>
        <v>226241</v>
      </c>
      <c r="L30" s="19"/>
      <c r="M30" s="58">
        <f>SUM(M28:M29)</f>
        <v>0</v>
      </c>
      <c r="N30" s="19"/>
      <c r="O30" s="58">
        <f>SUM(O28:O29)</f>
        <v>226241</v>
      </c>
      <c r="P30" s="23"/>
      <c r="V30" s="17"/>
    </row>
    <row r="31" spans="1:22">
      <c r="A31" s="18" t="s">
        <v>149</v>
      </c>
      <c r="B31" s="12"/>
      <c r="C31" s="12"/>
      <c r="D31" s="14"/>
      <c r="E31" s="19"/>
      <c r="F31" s="20"/>
      <c r="G31" s="20"/>
      <c r="H31" s="20"/>
      <c r="I31" s="19"/>
      <c r="J31" s="19"/>
      <c r="K31" s="19"/>
      <c r="L31" s="19"/>
      <c r="M31" s="19"/>
      <c r="N31" s="19"/>
      <c r="O31" s="19"/>
      <c r="V31" s="17"/>
    </row>
    <row r="32" spans="1:22">
      <c r="A32" s="14"/>
      <c r="B32" s="18" t="s">
        <v>150</v>
      </c>
      <c r="C32" s="18"/>
      <c r="D32" s="16"/>
      <c r="E32" s="19"/>
      <c r="F32" s="20"/>
      <c r="G32" s="20"/>
      <c r="H32" s="20"/>
      <c r="I32" s="19"/>
      <c r="J32" s="19"/>
      <c r="K32" s="19"/>
      <c r="L32" s="19"/>
      <c r="M32" s="19"/>
      <c r="N32" s="19"/>
      <c r="O32" s="19"/>
      <c r="V32" s="17"/>
    </row>
    <row r="33" spans="1:22">
      <c r="A33" s="14"/>
      <c r="B33" s="12"/>
      <c r="C33" s="21" t="s">
        <v>151</v>
      </c>
      <c r="D33" s="16"/>
      <c r="E33" s="20">
        <v>0</v>
      </c>
      <c r="F33" s="20"/>
      <c r="G33" s="20">
        <v>0</v>
      </c>
      <c r="H33" s="20"/>
      <c r="I33" s="20">
        <v>0</v>
      </c>
      <c r="J33" s="20"/>
      <c r="K33" s="20">
        <v>-270000</v>
      </c>
      <c r="L33" s="20"/>
      <c r="M33" s="20">
        <v>0</v>
      </c>
      <c r="N33" s="20"/>
      <c r="O33" s="20">
        <f>SUM(E33:K33)</f>
        <v>-270000</v>
      </c>
      <c r="V33" s="17"/>
    </row>
    <row r="34" spans="1:22">
      <c r="A34" s="14"/>
      <c r="B34" s="12"/>
      <c r="C34" s="22" t="s">
        <v>152</v>
      </c>
      <c r="D34" s="14"/>
      <c r="E34" s="58">
        <f>SUM(E33:E33)</f>
        <v>0</v>
      </c>
      <c r="F34" s="20"/>
      <c r="G34" s="58">
        <f>SUM(G33:G33)</f>
        <v>0</v>
      </c>
      <c r="H34" s="20"/>
      <c r="I34" s="58">
        <f>SUM(I33:I33)</f>
        <v>0</v>
      </c>
      <c r="J34" s="19"/>
      <c r="K34" s="58">
        <f>SUM(K33:K33)</f>
        <v>-270000</v>
      </c>
      <c r="L34" s="19"/>
      <c r="M34" s="58">
        <f>SUM(M33:M33)</f>
        <v>0</v>
      </c>
      <c r="N34" s="19"/>
      <c r="O34" s="58">
        <f>SUM(O33:O33)</f>
        <v>-270000</v>
      </c>
      <c r="V34" s="17"/>
    </row>
    <row r="35" spans="1:22">
      <c r="A35" s="14"/>
      <c r="B35" s="18" t="s">
        <v>153</v>
      </c>
      <c r="C35" s="22"/>
      <c r="D35" s="14"/>
      <c r="E35" s="58">
        <f>SUM(E34)</f>
        <v>0</v>
      </c>
      <c r="F35" s="20"/>
      <c r="G35" s="58">
        <f>SUM(G34)</f>
        <v>0</v>
      </c>
      <c r="H35" s="20"/>
      <c r="I35" s="58">
        <f>SUM(I34)</f>
        <v>0</v>
      </c>
      <c r="J35" s="19"/>
      <c r="K35" s="58">
        <f>SUM(K34)</f>
        <v>-270000</v>
      </c>
      <c r="L35" s="19"/>
      <c r="M35" s="58">
        <f>SUM(M34)</f>
        <v>0</v>
      </c>
      <c r="N35" s="19"/>
      <c r="O35" s="58">
        <f>SUM(O34)</f>
        <v>-270000</v>
      </c>
      <c r="V35" s="17"/>
    </row>
    <row r="36" spans="1:22" ht="23.5" thickBot="1">
      <c r="A36" s="163" t="s">
        <v>178</v>
      </c>
      <c r="B36" s="18"/>
      <c r="C36" s="22"/>
      <c r="D36" s="14"/>
      <c r="E36" s="60">
        <f>E26+E30+E35</f>
        <v>300000</v>
      </c>
      <c r="F36" s="20"/>
      <c r="G36" s="60">
        <f>G26+G30+G35</f>
        <v>1092894</v>
      </c>
      <c r="H36" s="20"/>
      <c r="I36" s="60">
        <f>I26+I30+I35</f>
        <v>30000</v>
      </c>
      <c r="J36" s="19"/>
      <c r="K36" s="60">
        <f>K26+K30+K35</f>
        <v>218946</v>
      </c>
      <c r="L36" s="19"/>
      <c r="M36" s="60">
        <f>M26+M30+M35</f>
        <v>0</v>
      </c>
      <c r="N36" s="19"/>
      <c r="O36" s="60">
        <f>O26+O30+O35</f>
        <v>1641840</v>
      </c>
      <c r="P36" s="31"/>
      <c r="V36" s="17"/>
    </row>
    <row r="37" spans="1:22" ht="23.5" thickTop="1">
      <c r="A37" s="18"/>
      <c r="B37" s="18"/>
      <c r="C37" s="18"/>
      <c r="D37" s="24"/>
      <c r="E37" s="57"/>
      <c r="F37" s="56"/>
      <c r="G37" s="57"/>
      <c r="H37" s="56"/>
      <c r="I37" s="57"/>
      <c r="J37" s="57"/>
      <c r="K37" s="57"/>
      <c r="L37" s="57"/>
      <c r="M37" s="57"/>
      <c r="N37" s="57"/>
      <c r="O37" s="57"/>
      <c r="P37" s="31"/>
      <c r="V37" s="17"/>
    </row>
    <row r="61" ht="42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A4:O4"/>
    <mergeCell ref="I8:K8"/>
  </mergeCells>
  <printOptions horizontalCentered="1"/>
  <pageMargins left="0.511811023622047" right="0.196850393700787" top="0.66929133858267698" bottom="0.25" header="0.39370078740157499" footer="0.25"/>
  <pageSetup paperSize="9" scale="63" firstPageNumber="8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66FFCC"/>
  </sheetPr>
  <dimension ref="A1:O262"/>
  <sheetViews>
    <sheetView tabSelected="1" view="pageBreakPreview" topLeftCell="A34" zoomScale="44" zoomScaleNormal="70" zoomScaleSheetLayoutView="44" workbookViewId="0">
      <selection activeCell="P64" sqref="P64"/>
    </sheetView>
  </sheetViews>
  <sheetFormatPr defaultColWidth="9.1796875" defaultRowHeight="23"/>
  <cols>
    <col min="1" max="1" width="2.54296875" style="2" customWidth="1"/>
    <col min="2" max="2" width="2.81640625" style="2" customWidth="1"/>
    <col min="3" max="3" width="2.54296875" style="2" customWidth="1"/>
    <col min="4" max="4" width="57.81640625" style="2" customWidth="1"/>
    <col min="5" max="5" width="6.54296875" style="6" customWidth="1"/>
    <col min="6" max="6" width="16.7265625" style="5" customWidth="1"/>
    <col min="7" max="7" width="1.453125" style="6" customWidth="1"/>
    <col min="8" max="8" width="17.54296875" style="5" customWidth="1"/>
    <col min="9" max="9" width="1.453125" style="6" customWidth="1"/>
    <col min="10" max="10" width="16.90625" style="5" customWidth="1"/>
    <col min="11" max="11" width="2" style="6" customWidth="1"/>
    <col min="12" max="12" width="16.08984375" style="5" customWidth="1"/>
    <col min="13" max="13" width="9.81640625" style="2" bestFit="1" customWidth="1"/>
    <col min="14" max="14" width="13.81640625" style="3" bestFit="1" customWidth="1"/>
    <col min="15" max="15" width="11.453125" style="30" bestFit="1" customWidth="1"/>
    <col min="16" max="16384" width="9.1796875" style="2"/>
  </cols>
  <sheetData>
    <row r="1" spans="1:15">
      <c r="A1" s="234" t="str">
        <f>+'[1]PL 9m'!A1:K1</f>
        <v>RAJTHANEE HOSPITAL PUBLIC COMPANY LIMITED AND ITS SUBSIDIARIES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5">
      <c r="A2" s="234" t="s">
        <v>187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5">
      <c r="A3" s="255" t="str">
        <f>+'PL 9m'!A3:K3</f>
        <v>For the nine months period ended 30 September 2021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</row>
    <row r="4" spans="1:15">
      <c r="A4" s="116"/>
      <c r="B4" s="117"/>
      <c r="C4" s="117"/>
      <c r="D4" s="117"/>
      <c r="E4" s="36"/>
      <c r="F4" s="19"/>
      <c r="G4" s="36"/>
      <c r="H4" s="19"/>
      <c r="I4" s="36"/>
      <c r="J4" s="37"/>
      <c r="K4" s="36"/>
      <c r="L4" s="137" t="s">
        <v>3</v>
      </c>
    </row>
    <row r="5" spans="1:15">
      <c r="A5" s="116"/>
      <c r="B5" s="117"/>
      <c r="C5" s="117"/>
      <c r="D5" s="117"/>
      <c r="E5" s="36"/>
      <c r="F5" s="19"/>
      <c r="G5" s="36"/>
      <c r="H5" s="19"/>
      <c r="I5" s="36"/>
      <c r="J5" s="37"/>
      <c r="K5" s="36"/>
      <c r="L5" s="138" t="s">
        <v>5</v>
      </c>
    </row>
    <row r="6" spans="1:15">
      <c r="A6" s="116"/>
      <c r="B6" s="117"/>
      <c r="C6" s="117"/>
      <c r="D6" s="117"/>
      <c r="E6" s="36"/>
      <c r="F6" s="19"/>
      <c r="G6" s="36"/>
      <c r="H6" s="19"/>
      <c r="I6" s="36"/>
      <c r="J6" s="37"/>
      <c r="K6" s="36"/>
      <c r="L6" s="124" t="s">
        <v>2</v>
      </c>
    </row>
    <row r="7" spans="1:15">
      <c r="A7" s="39"/>
      <c r="B7" s="39"/>
      <c r="C7" s="39"/>
      <c r="D7" s="39"/>
      <c r="E7" s="123"/>
      <c r="F7" s="241" t="s">
        <v>6</v>
      </c>
      <c r="G7" s="241"/>
      <c r="H7" s="241"/>
      <c r="I7" s="123"/>
      <c r="J7" s="257" t="s">
        <v>59</v>
      </c>
      <c r="K7" s="257"/>
      <c r="L7" s="257"/>
    </row>
    <row r="8" spans="1:15">
      <c r="A8" s="122"/>
      <c r="B8" s="122"/>
      <c r="C8" s="122"/>
      <c r="D8" s="122"/>
      <c r="E8" s="36"/>
      <c r="F8" s="237" t="s">
        <v>8</v>
      </c>
      <c r="G8" s="237"/>
      <c r="H8" s="237"/>
      <c r="I8" s="36"/>
      <c r="J8" s="254" t="s">
        <v>8</v>
      </c>
      <c r="K8" s="254"/>
      <c r="L8" s="254"/>
    </row>
    <row r="9" spans="1:15">
      <c r="A9" s="28"/>
      <c r="B9" s="40"/>
      <c r="C9" s="40"/>
      <c r="D9" s="40"/>
      <c r="E9" s="74" t="s">
        <v>9</v>
      </c>
      <c r="F9" s="132" t="s">
        <v>173</v>
      </c>
      <c r="G9" s="32"/>
      <c r="H9" s="132" t="s">
        <v>175</v>
      </c>
      <c r="I9" s="32"/>
      <c r="J9" s="132" t="s">
        <v>173</v>
      </c>
      <c r="K9" s="32"/>
      <c r="L9" s="132" t="s">
        <v>175</v>
      </c>
    </row>
    <row r="10" spans="1:15" ht="12" customHeight="1">
      <c r="B10" s="1"/>
      <c r="C10" s="1"/>
      <c r="D10" s="1"/>
      <c r="E10" s="26"/>
      <c r="F10" s="53"/>
      <c r="G10" s="34"/>
      <c r="H10" s="53"/>
      <c r="I10" s="34"/>
      <c r="J10" s="53"/>
      <c r="K10" s="34"/>
      <c r="L10" s="53"/>
    </row>
    <row r="11" spans="1:15">
      <c r="A11" s="85" t="s">
        <v>145</v>
      </c>
      <c r="D11" s="1"/>
      <c r="E11" s="26"/>
      <c r="F11" s="54"/>
      <c r="G11" s="41"/>
      <c r="H11" s="54"/>
      <c r="I11" s="41"/>
      <c r="J11" s="54"/>
      <c r="K11" s="42"/>
      <c r="L11" s="54"/>
    </row>
    <row r="12" spans="1:15">
      <c r="B12" s="205" t="s">
        <v>107</v>
      </c>
      <c r="F12" s="5">
        <f>+'PL 9m'!E23</f>
        <v>731629</v>
      </c>
      <c r="G12" s="5"/>
      <c r="H12" s="5">
        <f>+'PL 9m'!G23</f>
        <v>268750</v>
      </c>
      <c r="I12" s="5"/>
      <c r="J12" s="5">
        <f>+'PL 9m'!I23</f>
        <v>552335</v>
      </c>
      <c r="K12" s="5"/>
      <c r="L12" s="5">
        <f>+'PL 9m'!K23</f>
        <v>226241</v>
      </c>
    </row>
    <row r="13" spans="1:15">
      <c r="B13" s="78" t="s">
        <v>148</v>
      </c>
      <c r="G13" s="5"/>
      <c r="I13" s="5"/>
      <c r="K13" s="5"/>
    </row>
    <row r="14" spans="1:15">
      <c r="C14" s="78" t="s">
        <v>108</v>
      </c>
      <c r="F14" s="5">
        <f>-'PL 9m'!E22</f>
        <v>183084</v>
      </c>
      <c r="G14" s="5"/>
      <c r="H14" s="5">
        <f>-'PL 9m'!G22</f>
        <v>67954</v>
      </c>
      <c r="I14" s="5"/>
      <c r="J14" s="5">
        <v>138146</v>
      </c>
      <c r="K14" s="5"/>
      <c r="L14" s="5">
        <f>-'PL 9m'!K22</f>
        <v>56951</v>
      </c>
    </row>
    <row r="15" spans="1:15">
      <c r="C15" s="78" t="s">
        <v>147</v>
      </c>
      <c r="F15" s="87">
        <v>3096</v>
      </c>
      <c r="G15" s="87"/>
      <c r="H15" s="87">
        <v>2641</v>
      </c>
      <c r="I15" s="87"/>
      <c r="J15" s="87">
        <v>1481</v>
      </c>
      <c r="K15" s="87"/>
      <c r="L15" s="87">
        <v>1143</v>
      </c>
      <c r="M15" s="6"/>
      <c r="O15" s="52"/>
    </row>
    <row r="16" spans="1:15">
      <c r="C16" s="78" t="s">
        <v>109</v>
      </c>
      <c r="F16" s="87">
        <v>139</v>
      </c>
      <c r="G16" s="87"/>
      <c r="H16" s="87">
        <v>228</v>
      </c>
      <c r="I16" s="87"/>
      <c r="J16" s="87">
        <v>77</v>
      </c>
      <c r="K16" s="87"/>
      <c r="L16" s="87">
        <v>112</v>
      </c>
    </row>
    <row r="17" spans="2:15">
      <c r="C17" s="78" t="s">
        <v>110</v>
      </c>
      <c r="F17" s="87">
        <v>106759</v>
      </c>
      <c r="G17" s="87"/>
      <c r="H17" s="87">
        <v>75199</v>
      </c>
      <c r="I17" s="87"/>
      <c r="J17" s="87">
        <v>85675</v>
      </c>
      <c r="K17" s="87"/>
      <c r="L17" s="87">
        <v>59833</v>
      </c>
    </row>
    <row r="18" spans="2:15">
      <c r="C18" s="2" t="s">
        <v>111</v>
      </c>
      <c r="F18" s="87">
        <v>413</v>
      </c>
      <c r="G18" s="87"/>
      <c r="H18" s="87">
        <v>421</v>
      </c>
      <c r="I18" s="87"/>
      <c r="J18" s="87">
        <v>35</v>
      </c>
      <c r="K18" s="87"/>
      <c r="L18" s="87">
        <v>36</v>
      </c>
    </row>
    <row r="19" spans="2:15">
      <c r="C19" s="78" t="s">
        <v>146</v>
      </c>
      <c r="F19" s="87">
        <v>254</v>
      </c>
      <c r="G19" s="87"/>
      <c r="H19" s="87">
        <v>0</v>
      </c>
      <c r="I19" s="87"/>
      <c r="J19" s="87">
        <v>254</v>
      </c>
      <c r="K19" s="87"/>
      <c r="L19" s="87">
        <v>0</v>
      </c>
    </row>
    <row r="20" spans="2:15">
      <c r="C20" s="78" t="s">
        <v>112</v>
      </c>
      <c r="F20" s="87">
        <v>2298</v>
      </c>
      <c r="G20" s="87"/>
      <c r="H20" s="87">
        <v>1837</v>
      </c>
      <c r="I20" s="87"/>
      <c r="J20" s="87">
        <v>2075</v>
      </c>
      <c r="K20" s="87"/>
      <c r="L20" s="87">
        <v>1364</v>
      </c>
    </row>
    <row r="21" spans="2:15">
      <c r="C21" s="78" t="s">
        <v>113</v>
      </c>
      <c r="F21" s="87">
        <v>-485</v>
      </c>
      <c r="G21" s="87"/>
      <c r="H21" s="87">
        <v>-601</v>
      </c>
      <c r="I21" s="87"/>
      <c r="J21" s="87">
        <v>-485</v>
      </c>
      <c r="K21" s="87"/>
      <c r="L21" s="87">
        <v>-601</v>
      </c>
    </row>
    <row r="22" spans="2:15">
      <c r="C22" s="78" t="s">
        <v>183</v>
      </c>
      <c r="F22" s="87">
        <v>0</v>
      </c>
      <c r="G22" s="87"/>
      <c r="H22" s="87">
        <v>117</v>
      </c>
      <c r="I22" s="87"/>
      <c r="J22" s="87">
        <v>0</v>
      </c>
      <c r="K22" s="87"/>
      <c r="L22" s="87">
        <v>117</v>
      </c>
    </row>
    <row r="23" spans="2:15">
      <c r="C23" s="78" t="s">
        <v>114</v>
      </c>
      <c r="F23" s="87">
        <v>0</v>
      </c>
      <c r="G23" s="87"/>
      <c r="H23" s="87">
        <v>3560</v>
      </c>
      <c r="I23" s="87"/>
      <c r="J23" s="87">
        <v>0</v>
      </c>
      <c r="K23" s="87"/>
      <c r="L23" s="87">
        <v>2919</v>
      </c>
      <c r="M23" s="6"/>
    </row>
    <row r="24" spans="2:15">
      <c r="C24" s="78" t="s">
        <v>179</v>
      </c>
      <c r="F24" s="87">
        <v>0</v>
      </c>
      <c r="G24" s="87"/>
      <c r="H24" s="87">
        <v>34</v>
      </c>
      <c r="I24" s="87"/>
      <c r="J24" s="87">
        <v>0</v>
      </c>
      <c r="K24" s="87"/>
      <c r="L24" s="87">
        <v>0</v>
      </c>
      <c r="M24" s="6"/>
    </row>
    <row r="25" spans="2:15">
      <c r="C25" s="78" t="s">
        <v>180</v>
      </c>
      <c r="F25" s="87">
        <v>0</v>
      </c>
      <c r="G25" s="87"/>
      <c r="H25" s="87">
        <v>252</v>
      </c>
      <c r="I25" s="87"/>
      <c r="J25" s="87">
        <v>0</v>
      </c>
      <c r="K25" s="87"/>
      <c r="L25" s="87">
        <v>252</v>
      </c>
      <c r="M25" s="6"/>
    </row>
    <row r="26" spans="2:15">
      <c r="C26" s="78" t="s">
        <v>115</v>
      </c>
      <c r="F26" s="87">
        <v>4725</v>
      </c>
      <c r="G26" s="87"/>
      <c r="H26" s="87">
        <v>4418</v>
      </c>
      <c r="I26" s="87"/>
      <c r="J26" s="87">
        <v>4645</v>
      </c>
      <c r="K26" s="87"/>
      <c r="L26" s="87">
        <v>4246</v>
      </c>
    </row>
    <row r="27" spans="2:15">
      <c r="C27" s="78" t="s">
        <v>62</v>
      </c>
      <c r="F27" s="97">
        <v>-124</v>
      </c>
      <c r="G27" s="97"/>
      <c r="H27" s="97">
        <v>-806</v>
      </c>
      <c r="I27" s="97"/>
      <c r="J27" s="97">
        <v>-1130</v>
      </c>
      <c r="K27" s="97"/>
      <c r="L27" s="97">
        <v>-2193</v>
      </c>
      <c r="M27" s="6"/>
    </row>
    <row r="28" spans="2:15">
      <c r="C28" s="78" t="s">
        <v>116</v>
      </c>
      <c r="F28" s="97">
        <v>1485</v>
      </c>
      <c r="G28" s="97"/>
      <c r="H28" s="97">
        <v>203</v>
      </c>
      <c r="I28" s="97"/>
      <c r="J28" s="97">
        <v>1402</v>
      </c>
      <c r="K28" s="97"/>
      <c r="L28" s="97">
        <v>127</v>
      </c>
      <c r="M28" s="6"/>
    </row>
    <row r="29" spans="2:15">
      <c r="B29" s="78" t="s">
        <v>117</v>
      </c>
      <c r="F29" s="118">
        <f>SUM(F12:F28)</f>
        <v>1033273</v>
      </c>
      <c r="G29" s="5"/>
      <c r="H29" s="118">
        <f>SUM(H12:H28)</f>
        <v>424207</v>
      </c>
      <c r="I29" s="5"/>
      <c r="J29" s="118">
        <f>SUM(J12:J28)</f>
        <v>784510</v>
      </c>
      <c r="K29" s="5"/>
      <c r="L29" s="118">
        <f>SUM(L12:L28)</f>
        <v>350547</v>
      </c>
    </row>
    <row r="30" spans="2:15">
      <c r="B30" s="78" t="s">
        <v>118</v>
      </c>
      <c r="F30" s="7"/>
      <c r="G30" s="7"/>
      <c r="H30" s="7"/>
      <c r="I30" s="7"/>
      <c r="J30" s="7"/>
      <c r="K30" s="5"/>
      <c r="L30" s="7"/>
    </row>
    <row r="31" spans="2:15">
      <c r="C31" s="78" t="s">
        <v>119</v>
      </c>
      <c r="F31" s="97">
        <v>0</v>
      </c>
      <c r="G31" s="97"/>
      <c r="H31" s="97">
        <v>100115</v>
      </c>
      <c r="I31" s="97"/>
      <c r="J31" s="97">
        <v>0</v>
      </c>
      <c r="K31" s="87"/>
      <c r="L31" s="97">
        <v>100115</v>
      </c>
    </row>
    <row r="32" spans="2:15">
      <c r="C32" s="78" t="s">
        <v>120</v>
      </c>
      <c r="F32" s="87">
        <v>-723368</v>
      </c>
      <c r="G32" s="87"/>
      <c r="H32" s="87">
        <v>-116552</v>
      </c>
      <c r="I32" s="87"/>
      <c r="J32" s="87">
        <v>-552490</v>
      </c>
      <c r="K32" s="87"/>
      <c r="L32" s="87">
        <v>-91655</v>
      </c>
      <c r="M32" s="6"/>
      <c r="O32" s="3"/>
    </row>
    <row r="33" spans="1:15">
      <c r="C33" s="78" t="s">
        <v>16</v>
      </c>
      <c r="F33" s="87">
        <v>-11492</v>
      </c>
      <c r="G33" s="87"/>
      <c r="H33" s="87">
        <v>-2954</v>
      </c>
      <c r="I33" s="87"/>
      <c r="J33" s="87">
        <v>-9761</v>
      </c>
      <c r="K33" s="87"/>
      <c r="L33" s="87">
        <v>1823</v>
      </c>
    </row>
    <row r="34" spans="1:15">
      <c r="C34" s="78" t="s">
        <v>17</v>
      </c>
      <c r="F34" s="87">
        <v>231</v>
      </c>
      <c r="G34" s="87"/>
      <c r="H34" s="87">
        <v>555</v>
      </c>
      <c r="I34" s="87"/>
      <c r="J34" s="87">
        <v>746</v>
      </c>
      <c r="K34" s="87"/>
      <c r="L34" s="87">
        <v>600</v>
      </c>
    </row>
    <row r="35" spans="1:15">
      <c r="C35" s="78" t="s">
        <v>121</v>
      </c>
      <c r="F35" s="87">
        <v>314</v>
      </c>
      <c r="G35" s="87"/>
      <c r="H35" s="87">
        <v>944</v>
      </c>
      <c r="I35" s="87"/>
      <c r="J35" s="87">
        <v>-3</v>
      </c>
      <c r="K35" s="87"/>
      <c r="L35" s="87">
        <v>863</v>
      </c>
    </row>
    <row r="36" spans="1:15">
      <c r="B36" s="78" t="s">
        <v>122</v>
      </c>
      <c r="F36" s="97"/>
      <c r="G36" s="7"/>
      <c r="H36" s="7"/>
      <c r="I36" s="7"/>
      <c r="J36" s="7"/>
      <c r="K36" s="5"/>
      <c r="L36" s="7"/>
      <c r="O36" s="52"/>
    </row>
    <row r="37" spans="1:15">
      <c r="C37" s="78" t="s">
        <v>35</v>
      </c>
      <c r="D37" s="9"/>
      <c r="E37" s="218"/>
      <c r="F37" s="97">
        <v>156286</v>
      </c>
      <c r="G37" s="97"/>
      <c r="H37" s="97">
        <v>8345</v>
      </c>
      <c r="I37" s="97"/>
      <c r="J37" s="97">
        <v>135371</v>
      </c>
      <c r="K37" s="97"/>
      <c r="L37" s="97">
        <v>-17500</v>
      </c>
      <c r="O37" s="43"/>
    </row>
    <row r="38" spans="1:15">
      <c r="C38" s="78" t="s">
        <v>39</v>
      </c>
      <c r="D38" s="9"/>
      <c r="E38" s="218"/>
      <c r="F38" s="97">
        <v>-1143</v>
      </c>
      <c r="G38" s="97"/>
      <c r="H38" s="97">
        <v>-453</v>
      </c>
      <c r="I38" s="97"/>
      <c r="J38" s="97">
        <v>-1143</v>
      </c>
      <c r="K38" s="97"/>
      <c r="L38" s="97">
        <v>0</v>
      </c>
      <c r="O38" s="43"/>
    </row>
    <row r="39" spans="1:15">
      <c r="C39" s="68" t="s">
        <v>40</v>
      </c>
      <c r="D39" s="9"/>
      <c r="E39" s="218"/>
      <c r="F39" s="190">
        <v>0</v>
      </c>
      <c r="G39" s="97"/>
      <c r="H39" s="190">
        <v>-200</v>
      </c>
      <c r="I39" s="97"/>
      <c r="J39" s="190">
        <v>0</v>
      </c>
      <c r="K39" s="87"/>
      <c r="L39" s="190">
        <v>-200</v>
      </c>
      <c r="O39" s="43"/>
    </row>
    <row r="40" spans="1:15">
      <c r="B40" s="77" t="s">
        <v>123</v>
      </c>
      <c r="F40" s="118">
        <f>SUM(F29:F39)</f>
        <v>454101</v>
      </c>
      <c r="G40" s="7"/>
      <c r="H40" s="118">
        <f>SUM(H29:H39)</f>
        <v>414007</v>
      </c>
      <c r="I40" s="7"/>
      <c r="J40" s="118">
        <f>SUM(J29:J39)</f>
        <v>357230</v>
      </c>
      <c r="K40" s="5"/>
      <c r="L40" s="118">
        <f>SUM(L29:L39)</f>
        <v>344593</v>
      </c>
    </row>
    <row r="41" spans="1:15">
      <c r="C41" s="206" t="s">
        <v>124</v>
      </c>
      <c r="E41" s="5"/>
      <c r="F41" s="87">
        <v>124</v>
      </c>
      <c r="G41" s="97"/>
      <c r="H41" s="87">
        <v>806</v>
      </c>
      <c r="I41" s="97"/>
      <c r="J41" s="87">
        <v>79</v>
      </c>
      <c r="K41" s="87"/>
      <c r="L41" s="87">
        <v>747</v>
      </c>
      <c r="M41" s="6"/>
    </row>
    <row r="42" spans="1:15">
      <c r="C42" s="206" t="s">
        <v>125</v>
      </c>
      <c r="E42" s="5"/>
      <c r="F42" s="97">
        <v>-92508</v>
      </c>
      <c r="G42" s="97"/>
      <c r="H42" s="97">
        <v>-67634</v>
      </c>
      <c r="I42" s="97"/>
      <c r="J42" s="97">
        <v>-71839</v>
      </c>
      <c r="K42" s="97"/>
      <c r="L42" s="97">
        <v>-64127</v>
      </c>
      <c r="M42" s="6"/>
    </row>
    <row r="43" spans="1:15">
      <c r="C43" s="206" t="s">
        <v>181</v>
      </c>
      <c r="F43" s="190">
        <v>0</v>
      </c>
      <c r="G43" s="97"/>
      <c r="H43" s="190">
        <v>8242</v>
      </c>
      <c r="I43" s="97"/>
      <c r="J43" s="190">
        <v>0</v>
      </c>
      <c r="K43" s="87"/>
      <c r="L43" s="190">
        <v>0</v>
      </c>
      <c r="M43" s="6"/>
    </row>
    <row r="44" spans="1:15" s="44" customFormat="1">
      <c r="A44" s="207" t="s">
        <v>126</v>
      </c>
      <c r="B44" s="45"/>
      <c r="E44" s="219"/>
      <c r="F44" s="61">
        <f>SUM(F40:F43)</f>
        <v>361717</v>
      </c>
      <c r="G44" s="4"/>
      <c r="H44" s="61">
        <f>SUM(H40:H43)</f>
        <v>355421</v>
      </c>
      <c r="I44" s="4"/>
      <c r="J44" s="61">
        <f>SUM(J40:J43)</f>
        <v>285470</v>
      </c>
      <c r="K44" s="63"/>
      <c r="L44" s="61">
        <f>SUM(L40:L43)</f>
        <v>281213</v>
      </c>
      <c r="N44" s="27"/>
      <c r="O44" s="46"/>
    </row>
    <row r="45" spans="1:15">
      <c r="A45" s="141" t="s">
        <v>127</v>
      </c>
      <c r="B45" s="9"/>
      <c r="C45" s="9"/>
      <c r="D45" s="9"/>
      <c r="E45" s="218"/>
      <c r="F45" s="7"/>
      <c r="G45" s="7"/>
      <c r="H45" s="7"/>
      <c r="I45" s="7"/>
      <c r="J45" s="7"/>
      <c r="K45" s="7"/>
      <c r="L45" s="7"/>
    </row>
    <row r="46" spans="1:15">
      <c r="B46" s="208" t="s">
        <v>128</v>
      </c>
      <c r="E46" s="26"/>
      <c r="F46" s="87">
        <v>0</v>
      </c>
      <c r="G46" s="87"/>
      <c r="H46" s="87">
        <v>0</v>
      </c>
      <c r="I46" s="87"/>
      <c r="J46" s="87">
        <v>25000</v>
      </c>
      <c r="K46" s="87"/>
      <c r="L46" s="87">
        <v>32800</v>
      </c>
    </row>
    <row r="47" spans="1:15">
      <c r="A47" s="10"/>
      <c r="B47" s="47" t="s">
        <v>169</v>
      </c>
      <c r="C47" s="9"/>
      <c r="D47" s="9"/>
      <c r="E47" s="218"/>
      <c r="F47" s="87">
        <v>-602</v>
      </c>
      <c r="G47" s="97"/>
      <c r="H47" s="87">
        <v>0</v>
      </c>
      <c r="I47" s="97"/>
      <c r="J47" s="87">
        <v>0</v>
      </c>
      <c r="K47" s="97"/>
      <c r="L47" s="87">
        <v>0</v>
      </c>
      <c r="N47" s="208"/>
    </row>
    <row r="48" spans="1:15">
      <c r="B48" s="47" t="s">
        <v>168</v>
      </c>
      <c r="E48" s="26"/>
      <c r="F48" s="87">
        <v>-50311</v>
      </c>
      <c r="G48" s="87"/>
      <c r="H48" s="87">
        <v>0</v>
      </c>
      <c r="I48" s="87"/>
      <c r="J48" s="87">
        <v>-50311</v>
      </c>
      <c r="K48" s="87"/>
      <c r="L48" s="87">
        <v>0</v>
      </c>
      <c r="N48" s="78"/>
    </row>
    <row r="49" spans="1:15">
      <c r="B49" s="78" t="s">
        <v>129</v>
      </c>
      <c r="E49" s="26"/>
      <c r="F49" s="87">
        <v>-241445</v>
      </c>
      <c r="G49" s="87"/>
      <c r="H49" s="87">
        <v>-196182</v>
      </c>
      <c r="I49" s="87"/>
      <c r="J49" s="87">
        <v>-208251</v>
      </c>
      <c r="K49" s="87"/>
      <c r="L49" s="87">
        <v>-146678</v>
      </c>
    </row>
    <row r="50" spans="1:15">
      <c r="B50" s="206" t="s">
        <v>130</v>
      </c>
      <c r="E50" s="26"/>
      <c r="F50" s="87">
        <v>-621</v>
      </c>
      <c r="G50" s="87"/>
      <c r="H50" s="87">
        <v>-2820</v>
      </c>
      <c r="I50" s="87"/>
      <c r="J50" s="87">
        <v>-621</v>
      </c>
      <c r="K50" s="87"/>
      <c r="L50" s="87">
        <v>-2820</v>
      </c>
      <c r="M50" s="6"/>
    </row>
    <row r="51" spans="1:15">
      <c r="B51" s="78" t="s">
        <v>131</v>
      </c>
      <c r="F51" s="97">
        <v>544</v>
      </c>
      <c r="G51" s="97"/>
      <c r="H51" s="97">
        <v>806</v>
      </c>
      <c r="I51" s="97"/>
      <c r="J51" s="97">
        <v>544</v>
      </c>
      <c r="K51" s="97"/>
      <c r="L51" s="97">
        <v>806</v>
      </c>
    </row>
    <row r="52" spans="1:15">
      <c r="B52" s="78" t="s">
        <v>132</v>
      </c>
      <c r="E52" s="26"/>
      <c r="F52" s="87">
        <v>-1565</v>
      </c>
      <c r="G52" s="87"/>
      <c r="H52" s="87">
        <v>-4981</v>
      </c>
      <c r="I52" s="87"/>
      <c r="J52" s="87">
        <v>-803</v>
      </c>
      <c r="K52" s="87"/>
      <c r="L52" s="87">
        <v>-4981</v>
      </c>
    </row>
    <row r="53" spans="1:15">
      <c r="B53" s="206" t="s">
        <v>124</v>
      </c>
      <c r="E53" s="26"/>
      <c r="F53" s="87">
        <v>0</v>
      </c>
      <c r="G53" s="87"/>
      <c r="H53" s="87">
        <v>0</v>
      </c>
      <c r="I53" s="87"/>
      <c r="J53" s="87">
        <v>1222</v>
      </c>
      <c r="K53" s="87"/>
      <c r="L53" s="87">
        <v>1510</v>
      </c>
      <c r="M53" s="6"/>
    </row>
    <row r="54" spans="1:15">
      <c r="A54" s="141" t="s">
        <v>133</v>
      </c>
      <c r="B54" s="9"/>
      <c r="C54" s="48"/>
      <c r="D54" s="9"/>
      <c r="E54" s="218"/>
      <c r="F54" s="61">
        <f>SUM(F46:F53)</f>
        <v>-294000</v>
      </c>
      <c r="G54" s="5"/>
      <c r="H54" s="61">
        <f>SUM(H46:H53)</f>
        <v>-203177</v>
      </c>
      <c r="I54" s="5"/>
      <c r="J54" s="61">
        <f>SUM(J46:J53)</f>
        <v>-233220</v>
      </c>
      <c r="K54" s="7"/>
      <c r="L54" s="61">
        <f>SUM(L46:L53)</f>
        <v>-119363</v>
      </c>
    </row>
    <row r="55" spans="1:15">
      <c r="A55" s="207" t="s">
        <v>134</v>
      </c>
      <c r="C55" s="48"/>
      <c r="D55" s="9"/>
      <c r="E55" s="218"/>
      <c r="F55" s="4"/>
      <c r="G55" s="4"/>
      <c r="H55" s="4"/>
      <c r="I55" s="4"/>
      <c r="J55" s="4"/>
      <c r="K55" s="7"/>
      <c r="L55" s="4"/>
    </row>
    <row r="56" spans="1:15">
      <c r="A56" s="44"/>
      <c r="B56" s="78" t="s">
        <v>136</v>
      </c>
      <c r="C56" s="48"/>
      <c r="D56" s="9"/>
      <c r="E56" s="218"/>
      <c r="F56" s="87">
        <v>895000</v>
      </c>
      <c r="G56" s="87"/>
      <c r="H56" s="87">
        <v>95000</v>
      </c>
      <c r="I56" s="87"/>
      <c r="J56" s="87">
        <v>885000</v>
      </c>
      <c r="K56" s="97"/>
      <c r="L56" s="87">
        <v>95000</v>
      </c>
    </row>
    <row r="57" spans="1:15">
      <c r="A57" s="44"/>
      <c r="B57" s="78" t="s">
        <v>135</v>
      </c>
      <c r="C57" s="48"/>
      <c r="D57" s="9"/>
      <c r="E57" s="218"/>
      <c r="F57" s="87">
        <v>-615000</v>
      </c>
      <c r="G57" s="87"/>
      <c r="H57" s="87">
        <v>0</v>
      </c>
      <c r="I57" s="87"/>
      <c r="J57" s="87">
        <v>-605000</v>
      </c>
      <c r="K57" s="97"/>
      <c r="L57" s="87">
        <v>0</v>
      </c>
    </row>
    <row r="58" spans="1:15">
      <c r="B58" s="78" t="s">
        <v>137</v>
      </c>
      <c r="C58" s="48"/>
      <c r="D58" s="9"/>
      <c r="E58" s="218"/>
      <c r="F58" s="87">
        <v>-9302</v>
      </c>
      <c r="G58" s="87"/>
      <c r="H58" s="87">
        <v>-7269</v>
      </c>
      <c r="I58" s="87"/>
      <c r="J58" s="87">
        <v>-3269</v>
      </c>
      <c r="K58" s="97"/>
      <c r="L58" s="87">
        <v>-6898</v>
      </c>
      <c r="N58" s="5"/>
      <c r="O58" s="43"/>
    </row>
    <row r="59" spans="1:15">
      <c r="B59" s="2" t="s">
        <v>138</v>
      </c>
      <c r="C59" s="48"/>
      <c r="D59" s="9"/>
      <c r="E59" s="218"/>
      <c r="F59" s="87">
        <v>-463</v>
      </c>
      <c r="G59" s="87"/>
      <c r="H59" s="87">
        <v>-380</v>
      </c>
      <c r="I59" s="87"/>
      <c r="J59" s="87">
        <v>-35</v>
      </c>
      <c r="K59" s="97"/>
      <c r="L59" s="87">
        <v>-34</v>
      </c>
      <c r="O59" s="43"/>
    </row>
    <row r="60" spans="1:15">
      <c r="B60" s="206" t="s">
        <v>139</v>
      </c>
      <c r="E60" s="5"/>
      <c r="F60" s="87">
        <v>-1474</v>
      </c>
      <c r="G60" s="87"/>
      <c r="H60" s="87">
        <v>-199</v>
      </c>
      <c r="I60" s="87"/>
      <c r="J60" s="87">
        <v>-1390</v>
      </c>
      <c r="K60" s="87"/>
      <c r="L60" s="87">
        <v>-125</v>
      </c>
      <c r="O60" s="43"/>
    </row>
    <row r="61" spans="1:15">
      <c r="B61" s="78" t="s">
        <v>140</v>
      </c>
      <c r="C61" s="48"/>
      <c r="D61" s="9"/>
      <c r="E61" s="218"/>
      <c r="F61" s="97">
        <v>-314169</v>
      </c>
      <c r="G61" s="97"/>
      <c r="H61" s="97">
        <v>-269439</v>
      </c>
      <c r="I61" s="97"/>
      <c r="J61" s="97">
        <v>-314169</v>
      </c>
      <c r="K61" s="97"/>
      <c r="L61" s="97">
        <v>-269439</v>
      </c>
      <c r="M61" s="6"/>
      <c r="O61" s="43"/>
    </row>
    <row r="62" spans="1:15">
      <c r="A62" s="207" t="s">
        <v>141</v>
      </c>
      <c r="C62" s="48"/>
      <c r="D62" s="9"/>
      <c r="E62" s="218"/>
      <c r="F62" s="61">
        <f>SUM(F56:F61)</f>
        <v>-45408</v>
      </c>
      <c r="G62" s="5"/>
      <c r="H62" s="61">
        <f>SUM(H56:H61)</f>
        <v>-182287</v>
      </c>
      <c r="I62" s="5"/>
      <c r="J62" s="61">
        <f>SUM(J56:J61)</f>
        <v>-38863</v>
      </c>
      <c r="K62" s="7"/>
      <c r="L62" s="61">
        <f>SUM(L56:L61)</f>
        <v>-181496</v>
      </c>
      <c r="M62" s="3"/>
      <c r="O62" s="29"/>
    </row>
    <row r="63" spans="1:15" ht="10.5" customHeight="1">
      <c r="A63" s="44"/>
      <c r="C63" s="48"/>
      <c r="D63" s="9"/>
      <c r="E63" s="218"/>
      <c r="F63" s="4"/>
      <c r="G63" s="5"/>
      <c r="I63" s="5"/>
      <c r="J63" s="4"/>
      <c r="K63" s="7"/>
      <c r="L63" s="4"/>
    </row>
    <row r="64" spans="1:15">
      <c r="A64" s="141" t="s">
        <v>142</v>
      </c>
      <c r="B64" s="9"/>
      <c r="C64" s="10"/>
      <c r="D64" s="9"/>
      <c r="E64" s="218"/>
      <c r="F64" s="63">
        <f>F44+F54+F62</f>
        <v>22309</v>
      </c>
      <c r="G64" s="5"/>
      <c r="H64" s="63">
        <f>H44+H54+H62</f>
        <v>-30043</v>
      </c>
      <c r="I64" s="5"/>
      <c r="J64" s="63">
        <f>J44+J54+J62</f>
        <v>13387</v>
      </c>
      <c r="K64" s="7"/>
      <c r="L64" s="63">
        <f>L44+L54+L62</f>
        <v>-19646</v>
      </c>
      <c r="M64" s="3"/>
      <c r="O64" s="29"/>
    </row>
    <row r="65" spans="1:15">
      <c r="A65" s="141" t="s">
        <v>143</v>
      </c>
      <c r="B65" s="10"/>
      <c r="C65" s="49"/>
      <c r="D65" s="10"/>
      <c r="E65" s="220"/>
      <c r="F65" s="65">
        <f>+BS!J12</f>
        <v>54522</v>
      </c>
      <c r="G65" s="5"/>
      <c r="H65" s="65">
        <v>123050</v>
      </c>
      <c r="I65" s="5"/>
      <c r="J65" s="65">
        <f>+BS!N12</f>
        <v>24527</v>
      </c>
      <c r="K65" s="4"/>
      <c r="L65" s="65">
        <v>92712</v>
      </c>
      <c r="M65" s="50"/>
      <c r="O65" s="51"/>
    </row>
    <row r="66" spans="1:15" ht="23.5" thickBot="1">
      <c r="A66" s="141" t="s">
        <v>144</v>
      </c>
      <c r="B66" s="10"/>
      <c r="C66" s="10"/>
      <c r="D66" s="10"/>
      <c r="E66" s="221"/>
      <c r="F66" s="62">
        <f>SUM(F64:F65)</f>
        <v>76831</v>
      </c>
      <c r="G66" s="5"/>
      <c r="H66" s="62">
        <f>SUM(H64:H65)</f>
        <v>93007</v>
      </c>
      <c r="I66" s="5"/>
      <c r="J66" s="62">
        <f>SUM(J64:J65)</f>
        <v>37914</v>
      </c>
      <c r="K66" s="4"/>
      <c r="L66" s="62">
        <f>SUM(L64:L65)</f>
        <v>73066</v>
      </c>
      <c r="O66" s="52"/>
    </row>
    <row r="67" spans="1:15" ht="23.5" thickTop="1">
      <c r="A67" s="10"/>
      <c r="B67" s="10"/>
      <c r="C67" s="10"/>
      <c r="D67" s="10"/>
      <c r="E67" s="26"/>
      <c r="G67" s="5"/>
      <c r="I67" s="5"/>
      <c r="K67" s="4"/>
      <c r="L67" s="4"/>
      <c r="O67" s="29"/>
    </row>
    <row r="68" spans="1:15">
      <c r="G68" s="5"/>
      <c r="I68" s="5"/>
    </row>
    <row r="69" spans="1:15">
      <c r="G69" s="5"/>
      <c r="I69" s="5"/>
    </row>
    <row r="70" spans="1:15">
      <c r="G70" s="5"/>
      <c r="I70" s="5"/>
    </row>
    <row r="71" spans="1:15">
      <c r="G71" s="5"/>
      <c r="I71" s="5"/>
    </row>
    <row r="72" spans="1:15">
      <c r="G72" s="5"/>
      <c r="I72" s="5"/>
    </row>
    <row r="73" spans="1:15">
      <c r="G73" s="5"/>
      <c r="I73" s="5"/>
    </row>
    <row r="74" spans="1:15">
      <c r="G74" s="5"/>
      <c r="I74" s="5"/>
    </row>
    <row r="75" spans="1:15">
      <c r="F75" s="55"/>
      <c r="G75" s="5"/>
      <c r="I75" s="5"/>
    </row>
    <row r="76" spans="1:15">
      <c r="F76" s="55"/>
      <c r="G76" s="5"/>
      <c r="I76" s="5"/>
    </row>
    <row r="77" spans="1:15">
      <c r="F77" s="55"/>
      <c r="G77" s="5"/>
      <c r="I77" s="5"/>
    </row>
    <row r="78" spans="1:15">
      <c r="F78" s="55"/>
      <c r="G78" s="5"/>
      <c r="I78" s="5"/>
    </row>
    <row r="79" spans="1:15">
      <c r="F79" s="55"/>
      <c r="G79" s="5"/>
      <c r="I79" s="5"/>
    </row>
    <row r="80" spans="1:15">
      <c r="F80" s="55"/>
      <c r="G80" s="5"/>
      <c r="I80" s="5"/>
    </row>
    <row r="81" spans="7:9">
      <c r="G81" s="5"/>
      <c r="I81" s="5"/>
    </row>
    <row r="82" spans="7:9">
      <c r="G82" s="5"/>
      <c r="I82" s="5"/>
    </row>
    <row r="83" spans="7:9">
      <c r="G83" s="5"/>
      <c r="I83" s="5"/>
    </row>
    <row r="84" spans="7:9">
      <c r="G84" s="5"/>
      <c r="I84" s="5"/>
    </row>
    <row r="85" spans="7:9">
      <c r="G85" s="5"/>
      <c r="I85" s="5"/>
    </row>
    <row r="86" spans="7:9">
      <c r="G86" s="5"/>
      <c r="I86" s="5"/>
    </row>
    <row r="87" spans="7:9">
      <c r="G87" s="5"/>
      <c r="I87" s="5"/>
    </row>
    <row r="88" spans="7:9">
      <c r="G88" s="5"/>
      <c r="I88" s="5"/>
    </row>
    <row r="89" spans="7:9">
      <c r="G89" s="5"/>
      <c r="I89" s="5"/>
    </row>
    <row r="90" spans="7:9">
      <c r="G90" s="5"/>
      <c r="I90" s="5"/>
    </row>
    <row r="91" spans="7:9">
      <c r="G91" s="5"/>
      <c r="I91" s="5"/>
    </row>
    <row r="92" spans="7:9">
      <c r="G92" s="5"/>
      <c r="I92" s="5"/>
    </row>
    <row r="93" spans="7:9">
      <c r="G93" s="5"/>
      <c r="I93" s="5"/>
    </row>
    <row r="94" spans="7:9">
      <c r="G94" s="5"/>
      <c r="I94" s="5"/>
    </row>
    <row r="95" spans="7:9">
      <c r="G95" s="5"/>
      <c r="I95" s="5"/>
    </row>
    <row r="96" spans="7:9">
      <c r="G96" s="5"/>
      <c r="I96" s="5"/>
    </row>
    <row r="97" spans="7:9">
      <c r="G97" s="5"/>
      <c r="I97" s="5"/>
    </row>
    <row r="98" spans="7:9">
      <c r="G98" s="5"/>
      <c r="I98" s="5"/>
    </row>
    <row r="99" spans="7:9">
      <c r="G99" s="5"/>
      <c r="I99" s="5"/>
    </row>
    <row r="100" spans="7:9">
      <c r="G100" s="5"/>
      <c r="I100" s="5"/>
    </row>
    <row r="101" spans="7:9">
      <c r="G101" s="5"/>
      <c r="I101" s="5"/>
    </row>
    <row r="102" spans="7:9">
      <c r="G102" s="5"/>
      <c r="I102" s="5"/>
    </row>
    <row r="103" spans="7:9">
      <c r="G103" s="5"/>
      <c r="I103" s="5"/>
    </row>
    <row r="104" spans="7:9">
      <c r="G104" s="5"/>
      <c r="I104" s="5"/>
    </row>
    <row r="105" spans="7:9">
      <c r="G105" s="5"/>
      <c r="I105" s="5"/>
    </row>
    <row r="106" spans="7:9">
      <c r="G106" s="5"/>
      <c r="I106" s="5"/>
    </row>
    <row r="107" spans="7:9">
      <c r="G107" s="5"/>
      <c r="I107" s="5"/>
    </row>
    <row r="108" spans="7:9">
      <c r="G108" s="5"/>
      <c r="I108" s="5"/>
    </row>
    <row r="109" spans="7:9">
      <c r="G109" s="5"/>
      <c r="I109" s="5"/>
    </row>
    <row r="110" spans="7:9">
      <c r="G110" s="5"/>
      <c r="I110" s="5"/>
    </row>
    <row r="111" spans="7:9">
      <c r="G111" s="5"/>
      <c r="I111" s="5"/>
    </row>
    <row r="112" spans="7:9">
      <c r="G112" s="5"/>
      <c r="I112" s="5"/>
    </row>
    <row r="113" spans="7:9">
      <c r="G113" s="5"/>
      <c r="I113" s="5"/>
    </row>
    <row r="114" spans="7:9">
      <c r="G114" s="5"/>
      <c r="I114" s="5"/>
    </row>
    <row r="115" spans="7:9">
      <c r="G115" s="5"/>
      <c r="I115" s="5"/>
    </row>
    <row r="116" spans="7:9">
      <c r="G116" s="5"/>
      <c r="I116" s="5"/>
    </row>
    <row r="117" spans="7:9">
      <c r="G117" s="5"/>
      <c r="I117" s="5"/>
    </row>
    <row r="118" spans="7:9">
      <c r="G118" s="5"/>
      <c r="I118" s="5"/>
    </row>
    <row r="119" spans="7:9">
      <c r="G119" s="5"/>
      <c r="I119" s="5"/>
    </row>
    <row r="120" spans="7:9">
      <c r="G120" s="5"/>
      <c r="I120" s="5"/>
    </row>
    <row r="121" spans="7:9">
      <c r="G121" s="5"/>
      <c r="I121" s="5"/>
    </row>
    <row r="122" spans="7:9">
      <c r="G122" s="5"/>
      <c r="I122" s="5"/>
    </row>
    <row r="123" spans="7:9">
      <c r="G123" s="5"/>
      <c r="I123" s="5"/>
    </row>
    <row r="124" spans="7:9">
      <c r="G124" s="5"/>
      <c r="I124" s="5"/>
    </row>
    <row r="125" spans="7:9">
      <c r="G125" s="5"/>
      <c r="I125" s="5"/>
    </row>
    <row r="126" spans="7:9">
      <c r="G126" s="5"/>
      <c r="I126" s="5"/>
    </row>
    <row r="127" spans="7:9">
      <c r="G127" s="5"/>
      <c r="I127" s="5"/>
    </row>
    <row r="128" spans="7:9">
      <c r="G128" s="5"/>
      <c r="I128" s="5"/>
    </row>
    <row r="129" spans="7:9">
      <c r="G129" s="5"/>
      <c r="I129" s="5"/>
    </row>
    <row r="130" spans="7:9">
      <c r="G130" s="5"/>
      <c r="I130" s="5"/>
    </row>
    <row r="131" spans="7:9">
      <c r="G131" s="5"/>
      <c r="I131" s="5"/>
    </row>
    <row r="132" spans="7:9">
      <c r="G132" s="5"/>
      <c r="I132" s="5"/>
    </row>
    <row r="133" spans="7:9">
      <c r="G133" s="5"/>
      <c r="I133" s="5"/>
    </row>
    <row r="134" spans="7:9">
      <c r="G134" s="5"/>
      <c r="I134" s="5"/>
    </row>
    <row r="135" spans="7:9">
      <c r="G135" s="5"/>
      <c r="I135" s="5"/>
    </row>
    <row r="136" spans="7:9">
      <c r="G136" s="5"/>
      <c r="I136" s="5"/>
    </row>
    <row r="137" spans="7:9">
      <c r="G137" s="5"/>
      <c r="I137" s="5"/>
    </row>
    <row r="138" spans="7:9">
      <c r="G138" s="5"/>
      <c r="I138" s="5"/>
    </row>
    <row r="139" spans="7:9">
      <c r="G139" s="5"/>
      <c r="I139" s="5"/>
    </row>
    <row r="140" spans="7:9">
      <c r="G140" s="5"/>
      <c r="I140" s="5"/>
    </row>
    <row r="141" spans="7:9">
      <c r="G141" s="5"/>
      <c r="I141" s="5"/>
    </row>
    <row r="142" spans="7:9">
      <c r="G142" s="5"/>
      <c r="I142" s="5"/>
    </row>
    <row r="143" spans="7:9">
      <c r="G143" s="5"/>
      <c r="I143" s="5"/>
    </row>
    <row r="144" spans="7:9">
      <c r="G144" s="5"/>
      <c r="I144" s="5"/>
    </row>
    <row r="145" spans="7:9">
      <c r="G145" s="5"/>
      <c r="I145" s="5"/>
    </row>
    <row r="146" spans="7:9">
      <c r="G146" s="5"/>
      <c r="I146" s="5"/>
    </row>
    <row r="147" spans="7:9">
      <c r="G147" s="5"/>
      <c r="I147" s="5"/>
    </row>
    <row r="148" spans="7:9">
      <c r="G148" s="5"/>
      <c r="I148" s="5"/>
    </row>
    <row r="149" spans="7:9">
      <c r="G149" s="5"/>
      <c r="I149" s="5"/>
    </row>
    <row r="150" spans="7:9">
      <c r="G150" s="5"/>
      <c r="I150" s="5"/>
    </row>
    <row r="151" spans="7:9">
      <c r="G151" s="5"/>
      <c r="I151" s="5"/>
    </row>
    <row r="152" spans="7:9">
      <c r="G152" s="5"/>
      <c r="I152" s="5"/>
    </row>
    <row r="153" spans="7:9">
      <c r="G153" s="5"/>
      <c r="I153" s="5"/>
    </row>
    <row r="154" spans="7:9">
      <c r="G154" s="5"/>
      <c r="I154" s="5"/>
    </row>
    <row r="155" spans="7:9">
      <c r="G155" s="5"/>
      <c r="I155" s="5"/>
    </row>
    <row r="156" spans="7:9">
      <c r="G156" s="5"/>
      <c r="I156" s="5"/>
    </row>
    <row r="157" spans="7:9">
      <c r="G157" s="5"/>
      <c r="I157" s="5"/>
    </row>
    <row r="158" spans="7:9">
      <c r="G158" s="5"/>
      <c r="I158" s="5"/>
    </row>
    <row r="159" spans="7:9">
      <c r="G159" s="5"/>
      <c r="I159" s="5"/>
    </row>
    <row r="160" spans="7:9">
      <c r="G160" s="5"/>
      <c r="I160" s="5"/>
    </row>
    <row r="161" spans="7:9">
      <c r="G161" s="5"/>
      <c r="I161" s="5"/>
    </row>
    <row r="162" spans="7:9">
      <c r="G162" s="5"/>
      <c r="I162" s="5"/>
    </row>
    <row r="163" spans="7:9">
      <c r="G163" s="5"/>
      <c r="I163" s="5"/>
    </row>
    <row r="164" spans="7:9">
      <c r="G164" s="5"/>
      <c r="I164" s="5"/>
    </row>
    <row r="165" spans="7:9">
      <c r="G165" s="5"/>
      <c r="I165" s="5"/>
    </row>
    <row r="166" spans="7:9">
      <c r="G166" s="5"/>
      <c r="I166" s="5"/>
    </row>
    <row r="167" spans="7:9">
      <c r="G167" s="5"/>
      <c r="I167" s="5"/>
    </row>
    <row r="168" spans="7:9">
      <c r="G168" s="5"/>
      <c r="I168" s="5"/>
    </row>
    <row r="169" spans="7:9">
      <c r="G169" s="5"/>
      <c r="I169" s="5"/>
    </row>
    <row r="170" spans="7:9">
      <c r="G170" s="5"/>
      <c r="I170" s="5"/>
    </row>
    <row r="171" spans="7:9">
      <c r="G171" s="5"/>
      <c r="I171" s="5"/>
    </row>
    <row r="172" spans="7:9">
      <c r="G172" s="5"/>
      <c r="I172" s="5"/>
    </row>
    <row r="173" spans="7:9">
      <c r="G173" s="5"/>
      <c r="I173" s="5"/>
    </row>
    <row r="174" spans="7:9">
      <c r="G174" s="5"/>
      <c r="I174" s="5"/>
    </row>
    <row r="175" spans="7:9">
      <c r="G175" s="5"/>
      <c r="I175" s="5"/>
    </row>
    <row r="176" spans="7:9">
      <c r="G176" s="5"/>
      <c r="I176" s="5"/>
    </row>
    <row r="177" spans="7:9">
      <c r="G177" s="5"/>
      <c r="I177" s="5"/>
    </row>
    <row r="178" spans="7:9">
      <c r="G178" s="5"/>
      <c r="I178" s="5"/>
    </row>
    <row r="179" spans="7:9">
      <c r="G179" s="5"/>
      <c r="I179" s="5"/>
    </row>
    <row r="180" spans="7:9">
      <c r="G180" s="5"/>
      <c r="I180" s="5"/>
    </row>
    <row r="181" spans="7:9">
      <c r="G181" s="5"/>
      <c r="I181" s="5"/>
    </row>
    <row r="182" spans="7:9">
      <c r="G182" s="5"/>
      <c r="I182" s="5"/>
    </row>
    <row r="183" spans="7:9">
      <c r="G183" s="5"/>
      <c r="I183" s="5"/>
    </row>
    <row r="184" spans="7:9">
      <c r="G184" s="5"/>
      <c r="I184" s="5"/>
    </row>
    <row r="185" spans="7:9">
      <c r="G185" s="5"/>
      <c r="I185" s="5"/>
    </row>
    <row r="186" spans="7:9">
      <c r="G186" s="5"/>
      <c r="I186" s="5"/>
    </row>
    <row r="187" spans="7:9">
      <c r="G187" s="5"/>
      <c r="I187" s="5"/>
    </row>
    <row r="188" spans="7:9">
      <c r="G188" s="5"/>
      <c r="I188" s="5"/>
    </row>
    <row r="189" spans="7:9">
      <c r="G189" s="5"/>
      <c r="I189" s="5"/>
    </row>
    <row r="190" spans="7:9">
      <c r="G190" s="5"/>
      <c r="I190" s="5"/>
    </row>
    <row r="191" spans="7:9">
      <c r="G191" s="5"/>
      <c r="I191" s="5"/>
    </row>
    <row r="192" spans="7:9">
      <c r="G192" s="5"/>
      <c r="I192" s="5"/>
    </row>
    <row r="193" spans="7:9">
      <c r="G193" s="5"/>
      <c r="I193" s="5"/>
    </row>
    <row r="194" spans="7:9">
      <c r="G194" s="5"/>
      <c r="I194" s="5"/>
    </row>
    <row r="195" spans="7:9">
      <c r="G195" s="5"/>
      <c r="I195" s="5"/>
    </row>
    <row r="196" spans="7:9">
      <c r="G196" s="5"/>
      <c r="I196" s="5"/>
    </row>
    <row r="197" spans="7:9">
      <c r="G197" s="5"/>
      <c r="I197" s="5"/>
    </row>
    <row r="198" spans="7:9">
      <c r="G198" s="5"/>
      <c r="I198" s="5"/>
    </row>
    <row r="199" spans="7:9">
      <c r="G199" s="5"/>
      <c r="I199" s="5"/>
    </row>
    <row r="200" spans="7:9">
      <c r="G200" s="5"/>
      <c r="I200" s="5"/>
    </row>
    <row r="201" spans="7:9">
      <c r="G201" s="5"/>
      <c r="I201" s="5"/>
    </row>
    <row r="202" spans="7:9">
      <c r="G202" s="5"/>
      <c r="I202" s="5"/>
    </row>
    <row r="203" spans="7:9">
      <c r="G203" s="5"/>
      <c r="I203" s="5"/>
    </row>
    <row r="204" spans="7:9">
      <c r="G204" s="5"/>
      <c r="I204" s="5"/>
    </row>
    <row r="205" spans="7:9">
      <c r="G205" s="5"/>
      <c r="I205" s="5"/>
    </row>
    <row r="206" spans="7:9">
      <c r="G206" s="5"/>
      <c r="I206" s="5"/>
    </row>
    <row r="207" spans="7:9">
      <c r="G207" s="5"/>
      <c r="I207" s="5"/>
    </row>
    <row r="208" spans="7:9">
      <c r="G208" s="5"/>
      <c r="I208" s="5"/>
    </row>
    <row r="209" spans="7:9">
      <c r="G209" s="5"/>
      <c r="I209" s="5"/>
    </row>
    <row r="210" spans="7:9">
      <c r="G210" s="5"/>
      <c r="I210" s="5"/>
    </row>
    <row r="211" spans="7:9">
      <c r="G211" s="5"/>
      <c r="I211" s="5"/>
    </row>
    <row r="212" spans="7:9">
      <c r="G212" s="5"/>
      <c r="I212" s="5"/>
    </row>
    <row r="213" spans="7:9">
      <c r="G213" s="5"/>
      <c r="I213" s="5"/>
    </row>
    <row r="214" spans="7:9">
      <c r="G214" s="5"/>
      <c r="I214" s="5"/>
    </row>
    <row r="215" spans="7:9">
      <c r="G215" s="5"/>
      <c r="I215" s="5"/>
    </row>
    <row r="216" spans="7:9">
      <c r="G216" s="5"/>
      <c r="I216" s="5"/>
    </row>
    <row r="217" spans="7:9">
      <c r="G217" s="5"/>
      <c r="I217" s="5"/>
    </row>
    <row r="218" spans="7:9">
      <c r="G218" s="5"/>
      <c r="I218" s="5"/>
    </row>
    <row r="219" spans="7:9">
      <c r="G219" s="5"/>
      <c r="I219" s="5"/>
    </row>
    <row r="220" spans="7:9">
      <c r="G220" s="5"/>
      <c r="I220" s="5"/>
    </row>
    <row r="221" spans="7:9">
      <c r="G221" s="5"/>
      <c r="I221" s="5"/>
    </row>
    <row r="222" spans="7:9">
      <c r="G222" s="5"/>
      <c r="I222" s="5"/>
    </row>
    <row r="223" spans="7:9">
      <c r="G223" s="5"/>
      <c r="I223" s="5"/>
    </row>
    <row r="224" spans="7:9">
      <c r="G224" s="5"/>
      <c r="I224" s="5"/>
    </row>
    <row r="225" spans="7:9">
      <c r="G225" s="5"/>
      <c r="I225" s="5"/>
    </row>
    <row r="226" spans="7:9">
      <c r="G226" s="5"/>
      <c r="I226" s="5"/>
    </row>
    <row r="227" spans="7:9">
      <c r="G227" s="5"/>
      <c r="I227" s="5"/>
    </row>
    <row r="228" spans="7:9">
      <c r="G228" s="5"/>
      <c r="I228" s="5"/>
    </row>
    <row r="229" spans="7:9">
      <c r="G229" s="5"/>
      <c r="I229" s="5"/>
    </row>
    <row r="230" spans="7:9">
      <c r="G230" s="5"/>
      <c r="I230" s="5"/>
    </row>
    <row r="231" spans="7:9">
      <c r="G231" s="5"/>
      <c r="I231" s="5"/>
    </row>
    <row r="232" spans="7:9">
      <c r="G232" s="5"/>
      <c r="I232" s="5"/>
    </row>
    <row r="233" spans="7:9">
      <c r="G233" s="5"/>
      <c r="I233" s="5"/>
    </row>
    <row r="234" spans="7:9">
      <c r="G234" s="5"/>
      <c r="I234" s="5"/>
    </row>
    <row r="235" spans="7:9">
      <c r="G235" s="5"/>
      <c r="I235" s="5"/>
    </row>
    <row r="236" spans="7:9">
      <c r="G236" s="5"/>
      <c r="I236" s="5"/>
    </row>
    <row r="237" spans="7:9">
      <c r="G237" s="5"/>
      <c r="I237" s="5"/>
    </row>
    <row r="238" spans="7:9">
      <c r="G238" s="5"/>
      <c r="I238" s="5"/>
    </row>
    <row r="239" spans="7:9">
      <c r="G239" s="5"/>
      <c r="I239" s="5"/>
    </row>
    <row r="240" spans="7:9">
      <c r="G240" s="5"/>
      <c r="I240" s="5"/>
    </row>
    <row r="241" spans="7:9">
      <c r="G241" s="5"/>
      <c r="I241" s="5"/>
    </row>
    <row r="242" spans="7:9">
      <c r="G242" s="5"/>
      <c r="I242" s="5"/>
    </row>
    <row r="243" spans="7:9">
      <c r="G243" s="5"/>
      <c r="I243" s="5"/>
    </row>
    <row r="244" spans="7:9">
      <c r="G244" s="5"/>
      <c r="I244" s="5"/>
    </row>
    <row r="245" spans="7:9">
      <c r="G245" s="5"/>
      <c r="I245" s="5"/>
    </row>
    <row r="246" spans="7:9">
      <c r="G246" s="5"/>
      <c r="I246" s="5"/>
    </row>
    <row r="247" spans="7:9">
      <c r="G247" s="5"/>
      <c r="I247" s="5"/>
    </row>
    <row r="248" spans="7:9">
      <c r="G248" s="5"/>
      <c r="I248" s="5"/>
    </row>
    <row r="249" spans="7:9">
      <c r="G249" s="5"/>
      <c r="I249" s="5"/>
    </row>
    <row r="250" spans="7:9">
      <c r="G250" s="5"/>
      <c r="I250" s="5"/>
    </row>
    <row r="251" spans="7:9">
      <c r="G251" s="5"/>
      <c r="I251" s="5"/>
    </row>
    <row r="252" spans="7:9">
      <c r="G252" s="5"/>
      <c r="I252" s="5"/>
    </row>
    <row r="253" spans="7:9">
      <c r="G253" s="5"/>
      <c r="I253" s="5"/>
    </row>
    <row r="254" spans="7:9">
      <c r="G254" s="5"/>
      <c r="I254" s="5"/>
    </row>
    <row r="255" spans="7:9">
      <c r="G255" s="5"/>
      <c r="I255" s="5"/>
    </row>
    <row r="256" spans="7:9">
      <c r="G256" s="5"/>
      <c r="I256" s="5"/>
    </row>
    <row r="257" spans="7:9">
      <c r="G257" s="5"/>
      <c r="I257" s="5"/>
    </row>
    <row r="258" spans="7:9">
      <c r="G258" s="5"/>
      <c r="I258" s="5"/>
    </row>
    <row r="259" spans="7:9">
      <c r="G259" s="5"/>
      <c r="I259" s="5"/>
    </row>
    <row r="260" spans="7:9">
      <c r="G260" s="5"/>
      <c r="I260" s="5"/>
    </row>
    <row r="261" spans="7:9">
      <c r="G261" s="5"/>
      <c r="I261" s="5"/>
    </row>
    <row r="262" spans="7:9">
      <c r="G262" s="5"/>
      <c r="I262" s="5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64" firstPageNumber="9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8</vt:i4>
      </vt:variant>
    </vt:vector>
  </HeadingPairs>
  <TitlesOfParts>
    <vt:vector size="14" baseType="lpstr">
      <vt:lpstr>BS</vt:lpstr>
      <vt:lpstr>PL 3m</vt:lpstr>
      <vt:lpstr>PL 9m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'PL 9m'!Print_Area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2021-11-05T13:31:10Z</cp:lastPrinted>
  <dcterms:created xsi:type="dcterms:W3CDTF">2000-10-30T05:03:03Z</dcterms:created>
  <dcterms:modified xsi:type="dcterms:W3CDTF">2021-11-08T10:34:02Z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